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SO 1.1 - Přípravné práce" sheetId="2" r:id="rId2"/>
    <sheet name="SO 1.2 - Ochranná opatřen..." sheetId="3" r:id="rId3"/>
    <sheet name="SO 1.3 - Přesuny hmot" sheetId="4" r:id="rId4"/>
    <sheet name="Pokyny pro vyplnění" sheetId="5" r:id="rId5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'SO 1.1 - Přípravné práce'!$C$87:$K$106</definedName>
    <definedName name="_xlnm.Print_Area" localSheetId="1">'SO 1.1 - Přípravné práce'!$C$4:$J$41,'SO 1.1 - Přípravné práce'!$C$47:$J$67,'SO 1.1 - Přípravné práce'!$C$73:$K$106</definedName>
    <definedName name="_xlnm.Print_Titles" localSheetId="1">'SO 1.1 - Přípravné práce'!$87:$87</definedName>
    <definedName name="_xlnm._FilterDatabase" localSheetId="2" hidden="1">'SO 1.2 - Ochranná opatřen...'!$C$87:$K$104</definedName>
    <definedName name="_xlnm.Print_Area" localSheetId="2">'SO 1.2 - Ochranná opatřen...'!$C$4:$J$41,'SO 1.2 - Ochranná opatřen...'!$C$47:$J$67,'SO 1.2 - Ochranná opatřen...'!$C$73:$K$104</definedName>
    <definedName name="_xlnm.Print_Titles" localSheetId="2">'SO 1.2 - Ochranná opatřen...'!$87:$87</definedName>
    <definedName name="_xlnm._FilterDatabase" localSheetId="3" hidden="1">'SO 1.3 - Přesuny hmot'!$C$85:$K$91</definedName>
    <definedName name="_xlnm.Print_Area" localSheetId="3">'SO 1.3 - Přesuny hmot'!$C$4:$J$41,'SO 1.3 - Přesuny hmot'!$C$47:$J$65,'SO 1.3 - Přesuny hmot'!$C$71:$K$91</definedName>
    <definedName name="_xlnm.Print_Titles" localSheetId="3">'SO 1.3 - Přesuny hmot'!$85:$85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9"/>
  <c r="J38"/>
  <c i="1" r="AY58"/>
  <c i="4" r="J37"/>
  <c i="1" r="AX58"/>
  <c i="4" r="BI90"/>
  <c r="BH90"/>
  <c r="BG90"/>
  <c r="BF90"/>
  <c r="T90"/>
  <c r="R90"/>
  <c r="P90"/>
  <c r="BK90"/>
  <c r="J90"/>
  <c r="BE90"/>
  <c r="BI88"/>
  <c r="F39"/>
  <c i="1" r="BD58"/>
  <c i="4" r="BH88"/>
  <c r="F38"/>
  <c i="1" r="BC58"/>
  <c i="4" r="BG88"/>
  <c r="F37"/>
  <c i="1" r="BB58"/>
  <c i="4" r="BF88"/>
  <c r="J36"/>
  <c i="1" r="AW58"/>
  <c i="4" r="F36"/>
  <c i="1" r="BA58"/>
  <c i="4" r="T88"/>
  <c r="T87"/>
  <c r="T86"/>
  <c r="R88"/>
  <c r="R87"/>
  <c r="R86"/>
  <c r="P88"/>
  <c r="P87"/>
  <c r="P86"/>
  <c i="1" r="AU58"/>
  <c i="4" r="BK88"/>
  <c r="BK87"/>
  <c r="J87"/>
  <c r="BK86"/>
  <c r="J86"/>
  <c r="J63"/>
  <c r="J32"/>
  <c i="1" r="AG58"/>
  <c i="4" r="J88"/>
  <c r="BE88"/>
  <c r="J35"/>
  <c i="1" r="AV58"/>
  <c i="4" r="F35"/>
  <c i="1" r="AZ58"/>
  <c i="4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3" r="J39"/>
  <c r="J38"/>
  <c i="1" r="AY57"/>
  <c i="3" r="J37"/>
  <c i="1" r="AX57"/>
  <c i="3" r="BI103"/>
  <c r="BH103"/>
  <c r="BG103"/>
  <c r="BF103"/>
  <c r="T103"/>
  <c r="R103"/>
  <c r="P103"/>
  <c r="BK103"/>
  <c r="J103"/>
  <c r="BE103"/>
  <c r="BI102"/>
  <c r="BH102"/>
  <c r="BG102"/>
  <c r="BF102"/>
  <c r="T102"/>
  <c r="R102"/>
  <c r="P102"/>
  <c r="BK102"/>
  <c r="J102"/>
  <c r="BE102"/>
  <c r="BI100"/>
  <c r="BH100"/>
  <c r="BG100"/>
  <c r="BF100"/>
  <c r="T100"/>
  <c r="R100"/>
  <c r="P100"/>
  <c r="BK100"/>
  <c r="J100"/>
  <c r="BE100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T93"/>
  <c r="R94"/>
  <c r="R93"/>
  <c r="P94"/>
  <c r="P93"/>
  <c r="BK94"/>
  <c r="BK93"/>
  <c r="J93"/>
  <c r="J94"/>
  <c r="BE94"/>
  <c r="J66"/>
  <c r="BI91"/>
  <c r="F39"/>
  <c i="1" r="BD57"/>
  <c i="3" r="BH91"/>
  <c r="F38"/>
  <c i="1" r="BC57"/>
  <c i="3" r="BG91"/>
  <c r="F37"/>
  <c i="1" r="BB57"/>
  <c i="3" r="BF91"/>
  <c r="J36"/>
  <c i="1" r="AW57"/>
  <c i="3" r="F36"/>
  <c i="1" r="BA57"/>
  <c i="3" r="T91"/>
  <c r="T90"/>
  <c r="T89"/>
  <c r="T88"/>
  <c r="R91"/>
  <c r="R90"/>
  <c r="R89"/>
  <c r="R88"/>
  <c r="P91"/>
  <c r="P90"/>
  <c r="P89"/>
  <c r="P88"/>
  <c i="1" r="AU57"/>
  <c i="3" r="BK91"/>
  <c r="BK90"/>
  <c r="J90"/>
  <c r="BK89"/>
  <c r="J89"/>
  <c r="BK88"/>
  <c r="J88"/>
  <c r="J63"/>
  <c r="J32"/>
  <c i="1" r="AG57"/>
  <c i="3" r="J91"/>
  <c r="BE91"/>
  <c r="J35"/>
  <c i="1" r="AV57"/>
  <c i="3" r="F35"/>
  <c i="1" r="AZ57"/>
  <c i="3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2" r="J39"/>
  <c r="J38"/>
  <c i="1" r="AY56"/>
  <c i="2" r="J37"/>
  <c i="1" r="AX56"/>
  <c i="2" r="BI105"/>
  <c r="BH105"/>
  <c r="BG105"/>
  <c r="BF105"/>
  <c r="T105"/>
  <c r="R105"/>
  <c r="P105"/>
  <c r="BK105"/>
  <c r="J105"/>
  <c r="BE105"/>
  <c r="BI103"/>
  <c r="BH103"/>
  <c r="BG103"/>
  <c r="BF103"/>
  <c r="T103"/>
  <c r="R103"/>
  <c r="P103"/>
  <c r="BK103"/>
  <c r="J103"/>
  <c r="BE103"/>
  <c r="BI101"/>
  <c r="BH101"/>
  <c r="BG101"/>
  <c r="BF101"/>
  <c r="T101"/>
  <c r="T100"/>
  <c r="R101"/>
  <c r="R100"/>
  <c r="P101"/>
  <c r="P100"/>
  <c r="BK101"/>
  <c r="BK100"/>
  <c r="J100"/>
  <c r="J101"/>
  <c r="BE101"/>
  <c r="J66"/>
  <c r="BI98"/>
  <c r="BH98"/>
  <c r="BG98"/>
  <c r="BF98"/>
  <c r="T98"/>
  <c r="R98"/>
  <c r="P98"/>
  <c r="BK98"/>
  <c r="J98"/>
  <c r="BE98"/>
  <c r="BI96"/>
  <c r="BH96"/>
  <c r="BG96"/>
  <c r="BF96"/>
  <c r="T96"/>
  <c r="R96"/>
  <c r="P96"/>
  <c r="BK96"/>
  <c r="J96"/>
  <c r="BE96"/>
  <c r="BI93"/>
  <c r="BH93"/>
  <c r="BG93"/>
  <c r="BF93"/>
  <c r="T93"/>
  <c r="T92"/>
  <c r="T91"/>
  <c r="R93"/>
  <c r="R92"/>
  <c r="R91"/>
  <c r="P93"/>
  <c r="P92"/>
  <c r="P91"/>
  <c r="BK93"/>
  <c r="BK92"/>
  <c r="J92"/>
  <c r="BK91"/>
  <c r="J91"/>
  <c r="J93"/>
  <c r="BE93"/>
  <c r="J65"/>
  <c r="J64"/>
  <c r="BI89"/>
  <c r="F39"/>
  <c i="1" r="BD56"/>
  <c i="2" r="BH89"/>
  <c r="F38"/>
  <c i="1" r="BC56"/>
  <c i="2" r="BG89"/>
  <c r="F37"/>
  <c i="1" r="BB56"/>
  <c i="2" r="BF89"/>
  <c r="J36"/>
  <c i="1" r="AW56"/>
  <c i="2" r="F36"/>
  <c i="1" r="BA56"/>
  <c i="2" r="T89"/>
  <c r="T88"/>
  <c r="R89"/>
  <c r="R88"/>
  <c r="P89"/>
  <c r="P88"/>
  <c i="1" r="AU56"/>
  <c i="2" r="BK89"/>
  <c r="BK88"/>
  <c r="J88"/>
  <c r="J63"/>
  <c r="J32"/>
  <c i="1" r="AG56"/>
  <c i="2" r="J89"/>
  <c r="BE89"/>
  <c r="J35"/>
  <c i="1" r="AV56"/>
  <c i="2" r="F35"/>
  <c i="1" r="AZ56"/>
  <c i="2"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1"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8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<sst xmlns="http://schemas.openxmlformats.org/spreadsheetml/2006/main">
  <si>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</si>
  <si>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</si>
  <si>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</si>
  <si>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</si>
  <si>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</si>
  <si>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{ab5f425e-e73f-4742-9f83-3866730bec2c}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</si>
  <si>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</si>
  <si>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</si>
  <si>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</si>
  <si>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</si>
  <si>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</si>
  <si>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</si>
  <si>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</si>
  <si>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</si>
  <si>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65419051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</si>
  <si>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</si>
  <si>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</si>
  <si>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Údržba skalních zářezů na trati na trati č. 198 v úseku Strakonice Vimperk</t>
  </si>
  <si>
    <t>KSO:</t>
  </si>
  <si>
    <t>824 11</t>
  </si>
  <si>
    <t>CC-CZ:</t>
  </si>
  <si>
    <t>212</t>
  </si>
  <si>
    <t>Místo:</t>
  </si>
  <si>
    <t>Strakonice - Vimperk</t>
  </si>
  <si>
    <t>Datum:</t>
  </si>
  <si>
    <t>26. 4. 2019</t>
  </si>
  <si>
    <t>Zadavatel:</t>
  </si>
  <si>
    <t>IČ:</t>
  </si>
  <si>
    <t>70994234</t>
  </si>
  <si>
    <t xml:space="preserve">Správa železniční dopravní cesty, s. o., OŘ Plzeň 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</si>
  <si>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</si>
  <si>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</si>
  <si>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</si>
  <si>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</si>
  <si>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</si>
  <si>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</si>
  <si>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</si>
  <si>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</si>
  <si>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</si>
  <si>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Libor Brabenec</t>
  </si>
  <si>
    <t>Poznámka:</t>
  </si>
  <si>
    <t xml:space="preserve"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podmínky._x000d_
Soupis prací je sestaven s využitím Cenové soustavy "Sborník pro údržbu a opravy železniční infrastruktury". Položky, které pochází z této cenové soustavy, jsou ve sloupci 'Cenová soustava' označeny popisem 'Sborník UOŽI' a úrovní příslušného kalendářního pololetí. Veškeré další informace vymezující popis a podmínky použití těchto položek z Cenové soustavy, které nejsou uvedeny přímo v soupisu prací, jsou neomezeně dálkově k dispozici na www.sfdi.cz, sekce 'Pravidla, metodiky a ceníky'._x000d_
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</si>
  <si>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</si>
  <si>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</si>
  <si>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</si>
  <si>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</si>
  <si>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</si>
  <si>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</si>
  <si>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</si>
  <si>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</si>
  <si>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</si>
  <si>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</si>
  <si>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</si>
  <si>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</si>
  <si>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</si>
  <si>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</si>
  <si>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</si>
  <si>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</si>
  <si>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</si>
  <si>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</si>
  <si>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</si>
  <si>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</si>
  <si>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</si>
  <si>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</si>
  <si>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</si>
  <si>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</si>
  <si>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</si>
  <si>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</si>
  <si>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</si>
  <si>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</si>
  <si>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</si>
  <si>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</si>
  <si>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</si>
  <si>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</si>
  <si>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</si>
  <si>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</si>
  <si>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</si>
  <si>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</si>
  <si>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</si>
  <si>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</si>
  <si>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1</t>
  </si>
  <si>
    <t>Sanace skalních svahů km 7,450 - 8,290</t>
  </si>
  <si>
    <t>STA</t>
  </si>
  <si>
    <t>1</t>
  </si>
  <si>
    <t>{a0126784-c260-4ac0-b709-a48ad756c179}</t>
  </si>
  <si>
    <t>2</t>
  </si>
  <si>
    <t>/</t>
  </si>
  <si>
    <t>SO 1.1</t>
  </si>
  <si>
    <t>Přípravné práce</t>
  </si>
  <si>
    <t>Soupis</t>
  </si>
  <si>
    <t>{303b1c79-b9ec-43c6-b12d-71910894117d}</t>
  </si>
  <si>
    <t>SO 1.2</t>
  </si>
  <si>
    <t>Ochranná opatření skalního svahu</t>
  </si>
  <si>
    <t>{59a05ba5-08c7-4b2d-96c8-32543713ad79}</t>
  </si>
  <si>
    <t>SO 1.3</t>
  </si>
  <si>
    <t>Přesuny hmot</t>
  </si>
  <si>
    <t>{707bfce5-576f-4358-b601-43e9890a0cce}</t>
  </si>
  <si>
    <t>KRYCÍ LIST SOUPISU PRACÍ</t>
  </si>
  <si>
    <t>Objekt:</t>
  </si>
  <si>
    <t>SO 1 - Sanace skalních svahů km 7,450 - 8,290</t>
  </si>
  <si>
    <t>Soupis:</t>
  </si>
  <si>
    <t>SO 1.1 - Přípravné práce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</si>
  <si>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</si>
  <si>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</si>
  <si>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</si>
  <si>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</si>
  <si>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</si>
  <si>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</si>
  <si>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5 - Komunikace pozemní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</si>
  <si>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</si>
  <si>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</si>
  <si>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</si>
  <si>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</si>
  <si>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</si>
  <si>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</si>
  <si>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</si>
  <si>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</si>
  <si>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</si>
  <si>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</si>
  <si>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</si>
  <si>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</si>
  <si>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</si>
  <si>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3</t>
  </si>
  <si>
    <t>M</t>
  </si>
  <si>
    <t>5964133010</t>
  </si>
  <si>
    <t>Geotextilie ochranné</t>
  </si>
  <si>
    <t>m2</t>
  </si>
  <si>
    <t>Sborník UOŽI 01 2019</t>
  </si>
  <si>
    <t>8</t>
  </si>
  <si>
    <t>ROZPOCET</t>
  </si>
  <si>
    <t>4</t>
  </si>
  <si>
    <t>-840560469</t>
  </si>
  <si>
    <t>P</t>
  </si>
  <si>
    <t>Poznámka k položce:_x000d_
Geotextilie ochranné pro ochranu kolejového lože</t>
  </si>
  <si>
    <t>HSV</t>
  </si>
  <si>
    <t>Práce a dodávky HSV</t>
  </si>
  <si>
    <t>Zemní práce</t>
  </si>
  <si>
    <t>10</t>
  </si>
  <si>
    <t>K</t>
  </si>
  <si>
    <t>155211112</t>
  </si>
  <si>
    <t>Očištění skalních ploch horolezeckou technikou odstranění vegetace včetně stažení k zemi, odklizení na hromady na vzdálenost do 50 m nebo na naložení na dopravní prostředek keřů a stromů do průměru 10 cm</t>
  </si>
  <si>
    <t>CS ÚRS 2019 01</t>
  </si>
  <si>
    <t>438724666</t>
  </si>
  <si>
    <t>PSC</t>
  </si>
  <si>
    <t xml:space="preserve">Poznámka k souboru cen:_x000d_
1. Množství měrných jednotek u ceny -1122 Očištění ručními nástroji se určuje v m3 materiálu odstraněného ze skalní stěny._x000d_
2.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Lešení._x000d_
3. Štěpkování se oceňuje cenou 111 25-1111 Drcení ořezaných větví strojně (štěpkování) části A02 katalogu 823-1 Plochy a úprava území._x000d_
4. Přesun odstraněné vegetace na vzdálenost větší než 50 m se oceňuje cenou 162 30-1501 Vodorovné přemístění smýcených křovin části A01 katalogu 800-1 Zemní práce._x000d_
</t>
  </si>
  <si>
    <t>VV</t>
  </si>
  <si>
    <t>2590+1450</t>
  </si>
  <si>
    <t>11</t>
  </si>
  <si>
    <t>155211122</t>
  </si>
  <si>
    <t>Očištění skalních ploch horolezeckou technikou očištění ručními nástroji motykami, páčidly</t>
  </si>
  <si>
    <t>m3</t>
  </si>
  <si>
    <t>-349341678</t>
  </si>
  <si>
    <t>12</t>
  </si>
  <si>
    <t>155211311</t>
  </si>
  <si>
    <t>Odtěžení nestabilních hornin ze skalních stěn horolezeckou technikou s přehozením na vzdálenost do 3 m nebo s naložením na dopravní prostředek s použitím pneumatického nářadí</t>
  </si>
  <si>
    <t>-679978402</t>
  </si>
  <si>
    <t xml:space="preserve">Poznámka k souboru cen:_x000d_
1. V cenách nejsou započteny náklady na dočasné ochranné sítě pro zajištění bezpečnosti horolezců a provozu na pozemních komunikacích a železnici; tyto náklady se oceňují cenami 944 51-1111, -1211 a -1811 Montáž, příplatek za každý den použití a demontáž ochranné sítě katalogu 800-3 Lešení._x000d_
2. V ceně -1313 Odtěžení hornin hydraulickými klíny jsou započteny i náklady na provedení vrtů._x000d_
3. Odvoz odtěžených hornin se oceňuje cenami souboru cen 162 .1-11 Vodorovné přemístění výkopku nebo sypaniny po suchu části A01 katalogu 800-1 Zemní práce._x000d_
</t>
  </si>
  <si>
    <t>5</t>
  </si>
  <si>
    <t>Komunikace pozemní</t>
  </si>
  <si>
    <t>5904020120</t>
  </si>
  <si>
    <t>Vyřezání křovin porost hustý 6 a více kusů stonků na m2 plochy sklon terénu přes 1:2. Poznámka: 1. V cenách jsou započteny náklady na vyřezání a likvidaci výřezu spálením, štěpkováním nebo jeho naložení na dopravní prostředek a uložení na skládku. 2. V cenách nejsou obsaženy náklady na dopravu a skládkovné.</t>
  </si>
  <si>
    <t>626044154</t>
  </si>
  <si>
    <t>Poznámka k souboru cen:_x000d_
1. V cenách jsou započteny náklady na vyřezání a likvidaci výřezu spálením, štěpkováním nebo jeho naložení na dopravní prostředek a uložení na skládku._x000d_
2. V cenách nejsou obsaženy náklady na dopravu a skládkovné.</t>
  </si>
  <si>
    <t>5904040130</t>
  </si>
  <si>
    <t>Rizikové kácení stromů listnatých se sklonem terénu přes 1:2 obvodem kmene přes 80 do 157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</si>
  <si>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kus</t>
  </si>
  <si>
    <t>-1370629054</t>
  </si>
  <si>
    <t>Poznámka k souboru cen:_x000d_
1. V cenách jsou započteny náklady na použití lanové nebo podobné techniky na odvětvení, kácení, rozřezání a snesení kmene, spálení, štěpkování a rozprostření nebo naložení odpadu na dopravní prostředek a uložení na skládku._x000d_
2. V cenách nejsou obsaženy náklady na dopravu a skládkovné.</t>
  </si>
  <si>
    <t>6</t>
  </si>
  <si>
    <t>5904040320</t>
  </si>
  <si>
    <t>Rizikové kácení stromů jehličnatých se sklonem terénu přes 1:2 obvodem kmene přes 63 do 80 cm.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</si>
  <si>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1911951788</t>
  </si>
  <si>
    <t>SO 1.2 - Ochranná opatření skalního svahu</t>
  </si>
  <si>
    <t xml:space="preserve">    2 - Zakládání</t>
  </si>
  <si>
    <t>155214111</t>
  </si>
  <si>
    <t>Síťování skalních stěn prováděné horolezeckou technikou montáž pásů ocelové sítě</t>
  </si>
  <si>
    <t>543932418</t>
  </si>
  <si>
    <t xml:space="preserve">Poznámka k souboru cen:_x000d_
1. V cenách -4111 a -4112 Montáž pásů sítě a geomříže jsou započteny i náklady na rozvinutí a vytažení pásů na skalní stěnu, jejich spojení předepsaným spojovacím materiálem včetně jeho dodávky a přitažení podložek a matic na ocelové trny._x000d_
2. V cenách -4211 a -4212 jsou započteny i náklady na manipulaci s lanem, montáž a dodávku spojovacího materiálu (svorky)._x000d_
3. V cenách nejsou započteny náklady na:_x000d_
a) dodání sítě nebo lana; tyto náklady se oceňují ve specifikaci. Ztratné lze stanovit ve výši 20 %,_x000d_
b) vrty; tyto náklady se oceňují cenami souboru cen 155 21-2 Vrty do skalních stěn prováděné horolezeckou technikou,_x000d_
c) trny; tyto náklady se oceňují cenami souboru cen 155 21-3 Trny z oceli nebo 155 21-36 Trny z injekčních zavrtávacích tyčí prováděné horolezeckou technikou,_x000d_
d) dočasné ochranné sítě pro zajištění bezpečnosti horolezců a provozu na pozemních komunikacích a železnici; tyto náklady se oceňují cenami souborů cen 944 51-1111, -1211 a -1811 Montáž, příplatek za každý den použití a demontáž ochranné sítě katalogu 800-3 Lešení._x000d_
</t>
  </si>
  <si>
    <t>Zakládání</t>
  </si>
  <si>
    <t>224112116</t>
  </si>
  <si>
    <t>Maloprofilové vrty průběžným sacím vrtáním průměru do 56 mm úklonu přes 45° v hl 0 až 25 m v hornině tř. V a VI</t>
  </si>
  <si>
    <t>m</t>
  </si>
  <si>
    <t>226329715</t>
  </si>
  <si>
    <t>31319145</t>
  </si>
  <si>
    <t>síť na skálu s oky 60x80mm drát D 2,7mm povrch galfan 50x4m</t>
  </si>
  <si>
    <t>-189559624</t>
  </si>
  <si>
    <t>31452107</t>
  </si>
  <si>
    <t>lano ocelové šestipramenné Pz 6x19 drátů D 10,0mm</t>
  </si>
  <si>
    <t>-1842329841</t>
  </si>
  <si>
    <t>13021431</t>
  </si>
  <si>
    <t>tyč kotevní celozávitová CKT D 22mm S 670 H Pz</t>
  </si>
  <si>
    <t>-1999748359</t>
  </si>
  <si>
    <t>Poznámka k položce:_x000d_
152 ks 2,0 m_x000d_
415 ks 1,25 m</t>
  </si>
  <si>
    <t>(152*2,0)+(415*1,25)</t>
  </si>
  <si>
    <t>24551762</t>
  </si>
  <si>
    <t>hmota injektážní pro kotevní prvky</t>
  </si>
  <si>
    <t>litr</t>
  </si>
  <si>
    <t>971452682</t>
  </si>
  <si>
    <t>Poznámka k položce:_x000d_
Injektážní hmota</t>
  </si>
  <si>
    <t>31452184</t>
  </si>
  <si>
    <t>svorka lanová Pz D 16mm</t>
  </si>
  <si>
    <t>2045655387</t>
  </si>
  <si>
    <t>7</t>
  </si>
  <si>
    <t>31319130</t>
  </si>
  <si>
    <t>kroužky spojovací na sítě pro ochranu skal</t>
  </si>
  <si>
    <t>-1504864222</t>
  </si>
  <si>
    <t>4*1600</t>
  </si>
  <si>
    <t>SO 1.3 - Přesuny hmot</t>
  </si>
  <si>
    <t>OST - Ostatní</t>
  </si>
  <si>
    <t>OST</t>
  </si>
  <si>
    <t>Ostatní</t>
  </si>
  <si>
    <t>9902100300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</si>
  <si>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</si>
  <si>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t</t>
  </si>
  <si>
    <t>512</t>
  </si>
  <si>
    <t>608587536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</si>
  <si>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</si>
  <si>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9909000100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</si>
  <si>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</si>
  <si>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-53906421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</si>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</sst>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b/>
      <sz val="12"/>
      <color rgb="FF800000"/>
      <name val="Arial CE"/>
    </font>
    <font>
      <sz val="8"/>
      <color rgb="FF960000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33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19" fillId="4" borderId="8" xfId="0" applyFont="1" applyFill="1" applyBorder="1" applyAlignment="1" applyProtection="1">
      <alignment horizontal="center" vertical="center"/>
    </xf>
    <xf numFmtId="0" fontId="19" fillId="4" borderId="8" xfId="0" applyFont="1" applyFill="1" applyBorder="1" applyAlignment="1" applyProtection="1">
      <alignment horizontal="right" vertical="center"/>
    </xf>
    <xf numFmtId="0" fontId="19" fillId="4" borderId="9" xfId="0" applyFont="1" applyFill="1" applyBorder="1" applyAlignment="1" applyProtection="1">
      <alignment horizontal="center" vertical="center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20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5" fillId="0" borderId="15" xfId="0" applyNumberFormat="1" applyFont="1" applyBorder="1" applyAlignment="1" applyProtection="1">
      <alignment vertical="center"/>
    </xf>
    <xf numFmtId="4" fontId="25" fillId="0" borderId="0" xfId="0" applyNumberFormat="1" applyFont="1" applyBorder="1" applyAlignment="1" applyProtection="1">
      <alignment vertical="center"/>
    </xf>
    <xf numFmtId="166" fontId="25" fillId="0" borderId="0" xfId="0" applyNumberFormat="1" applyFont="1" applyBorder="1" applyAlignment="1" applyProtection="1">
      <alignment vertical="center"/>
    </xf>
    <xf numFmtId="4" fontId="2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6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9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  <protection locked="0"/>
    </xf>
    <xf numFmtId="0" fontId="19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1" fillId="0" borderId="0" xfId="0" applyNumberFormat="1" applyFont="1" applyAlignment="1" applyProtection="1"/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17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4" fontId="31" fillId="0" borderId="23" xfId="0" applyNumberFormat="1" applyFont="1" applyBorder="1" applyAlignment="1" applyProtection="1">
      <alignment vertical="center"/>
    </xf>
    <xf numFmtId="0" fontId="31" fillId="0" borderId="4" xfId="0" applyFont="1" applyBorder="1" applyAlignment="1">
      <alignment vertical="center"/>
    </xf>
    <xf numFmtId="0" fontId="31" fillId="2" borderId="15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4" fillId="0" borderId="24" xfId="0" applyFont="1" applyBorder="1" applyAlignment="1">
      <alignment vertical="center" wrapText="1"/>
    </xf>
    <xf numFmtId="0" fontId="34" fillId="0" borderId="25" xfId="0" applyFont="1" applyBorder="1" applyAlignment="1">
      <alignment vertical="center" wrapText="1"/>
    </xf>
    <xf numFmtId="0" fontId="34" fillId="0" borderId="26" xfId="0" applyFont="1" applyBorder="1" applyAlignment="1">
      <alignment vertical="center" wrapText="1"/>
    </xf>
    <xf numFmtId="0" fontId="34" fillId="0" borderId="27" xfId="0" applyFont="1" applyBorder="1" applyAlignment="1">
      <alignment horizontal="center" vertical="center" wrapText="1"/>
    </xf>
    <xf numFmtId="0" fontId="35" fillId="0" borderId="1" xfId="0" applyFont="1" applyBorder="1" applyAlignment="1">
      <alignment horizontal="center" vertical="center" wrapText="1"/>
    </xf>
    <xf numFmtId="0" fontId="34" fillId="0" borderId="28" xfId="0" applyFont="1" applyBorder="1" applyAlignment="1">
      <alignment horizontal="center" vertical="center" wrapText="1"/>
    </xf>
    <xf numFmtId="0" fontId="34" fillId="0" borderId="27" xfId="0" applyFont="1" applyBorder="1" applyAlignment="1">
      <alignment vertical="center" wrapText="1"/>
    </xf>
    <xf numFmtId="0" fontId="36" fillId="0" borderId="29" xfId="0" applyFont="1" applyBorder="1" applyAlignment="1">
      <alignment horizontal="left" wrapText="1"/>
    </xf>
    <xf numFmtId="0" fontId="34" fillId="0" borderId="28" xfId="0" applyFont="1" applyBorder="1" applyAlignment="1">
      <alignment vertical="center" wrapText="1"/>
    </xf>
    <xf numFmtId="0" fontId="36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center" wrapText="1"/>
    </xf>
    <xf numFmtId="0" fontId="37" fillId="0" borderId="27" xfId="0" applyFont="1" applyBorder="1" applyAlignment="1">
      <alignment vertical="center" wrapText="1"/>
    </xf>
    <xf numFmtId="0" fontId="37" fillId="0" borderId="1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vertical="center"/>
    </xf>
    <xf numFmtId="49" fontId="37" fillId="0" borderId="1" xfId="0" applyNumberFormat="1" applyFont="1" applyBorder="1" applyAlignment="1">
      <alignment horizontal="left" vertical="center" wrapText="1"/>
    </xf>
    <xf numFmtId="49" fontId="37" fillId="0" borderId="1" xfId="0" applyNumberFormat="1" applyFont="1" applyBorder="1" applyAlignment="1">
      <alignment vertical="center" wrapText="1"/>
    </xf>
    <xf numFmtId="0" fontId="34" fillId="0" borderId="30" xfId="0" applyFont="1" applyBorder="1" applyAlignment="1">
      <alignment vertical="center" wrapText="1"/>
    </xf>
    <xf numFmtId="0" fontId="38" fillId="0" borderId="29" xfId="0" applyFont="1" applyBorder="1" applyAlignment="1">
      <alignment vertical="center" wrapText="1"/>
    </xf>
    <xf numFmtId="0" fontId="34" fillId="0" borderId="31" xfId="0" applyFont="1" applyBorder="1" applyAlignment="1">
      <alignment vertical="center" wrapText="1"/>
    </xf>
    <xf numFmtId="0" fontId="34" fillId="0" borderId="1" xfId="0" applyFont="1" applyBorder="1" applyAlignment="1">
      <alignment vertical="top"/>
    </xf>
    <xf numFmtId="0" fontId="34" fillId="0" borderId="0" xfId="0" applyFont="1" applyAlignment="1">
      <alignment vertical="top"/>
    </xf>
    <xf numFmtId="0" fontId="34" fillId="0" borderId="24" xfId="0" applyFont="1" applyBorder="1" applyAlignment="1">
      <alignment horizontal="left" vertical="center"/>
    </xf>
    <xf numFmtId="0" fontId="34" fillId="0" borderId="25" xfId="0" applyFont="1" applyBorder="1" applyAlignment="1">
      <alignment horizontal="left" vertical="center"/>
    </xf>
    <xf numFmtId="0" fontId="34" fillId="0" borderId="26" xfId="0" applyFont="1" applyBorder="1" applyAlignment="1">
      <alignment horizontal="left" vertical="center"/>
    </xf>
    <xf numFmtId="0" fontId="34" fillId="0" borderId="27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4" fillId="0" borderId="28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6" fillId="0" borderId="29" xfId="0" applyFont="1" applyBorder="1" applyAlignment="1">
      <alignment horizontal="center" vertical="center"/>
    </xf>
    <xf numFmtId="0" fontId="39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7" fillId="0" borderId="27" xfId="0" applyFont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center" vertical="center"/>
    </xf>
    <xf numFmtId="0" fontId="34" fillId="0" borderId="30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4" fillId="0" borderId="3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center" vertical="center" wrapText="1"/>
    </xf>
    <xf numFmtId="0" fontId="34" fillId="0" borderId="24" xfId="0" applyFont="1" applyBorder="1" applyAlignment="1">
      <alignment horizontal="left" vertical="center" wrapText="1"/>
    </xf>
    <xf numFmtId="0" fontId="34" fillId="0" borderId="25" xfId="0" applyFont="1" applyBorder="1" applyAlignment="1">
      <alignment horizontal="left" vertical="center" wrapText="1"/>
    </xf>
    <xf numFmtId="0" fontId="34" fillId="0" borderId="26" xfId="0" applyFont="1" applyBorder="1" applyAlignment="1">
      <alignment horizontal="left" vertical="center" wrapText="1"/>
    </xf>
    <xf numFmtId="0" fontId="34" fillId="0" borderId="27" xfId="0" applyFont="1" applyBorder="1" applyAlignment="1">
      <alignment horizontal="left" vertical="center" wrapText="1"/>
    </xf>
    <xf numFmtId="0" fontId="34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/>
    </xf>
    <xf numFmtId="0" fontId="37" fillId="0" borderId="30" xfId="0" applyFont="1" applyBorder="1" applyAlignment="1">
      <alignment horizontal="left" vertical="center" wrapText="1"/>
    </xf>
    <xf numFmtId="0" fontId="37" fillId="0" borderId="29" xfId="0" applyFont="1" applyBorder="1" applyAlignment="1">
      <alignment horizontal="left" vertical="center" wrapText="1"/>
    </xf>
    <xf numFmtId="0" fontId="37" fillId="0" borderId="31" xfId="0" applyFont="1" applyBorder="1" applyAlignment="1">
      <alignment horizontal="left" vertical="center" wrapText="1"/>
    </xf>
    <xf numFmtId="0" fontId="37" fillId="0" borderId="1" xfId="0" applyFont="1" applyBorder="1" applyAlignment="1">
      <alignment horizontal="left" vertical="top"/>
    </xf>
    <xf numFmtId="0" fontId="37" fillId="0" borderId="1" xfId="0" applyFont="1" applyBorder="1" applyAlignment="1">
      <alignment horizontal="center" vertical="top"/>
    </xf>
    <xf numFmtId="0" fontId="37" fillId="0" borderId="30" xfId="0" applyFont="1" applyBorder="1" applyAlignment="1">
      <alignment horizontal="left" vertical="center"/>
    </xf>
    <xf numFmtId="0" fontId="37" fillId="0" borderId="31" xfId="0" applyFont="1" applyBorder="1" applyAlignment="1">
      <alignment horizontal="left" vertical="center"/>
    </xf>
    <xf numFmtId="0" fontId="39" fillId="0" borderId="0" xfId="0" applyFont="1" applyAlignment="1">
      <alignment vertical="center"/>
    </xf>
    <xf numFmtId="0" fontId="36" fillId="0" borderId="1" xfId="0" applyFont="1" applyBorder="1" applyAlignment="1">
      <alignment vertical="center"/>
    </xf>
    <xf numFmtId="0" fontId="39" fillId="0" borderId="29" xfId="0" applyFont="1" applyBorder="1" applyAlignment="1">
      <alignment vertical="center"/>
    </xf>
    <xf numFmtId="0" fontId="36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7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6" fillId="0" borderId="29" xfId="0" applyFont="1" applyBorder="1" applyAlignment="1">
      <alignment horizontal="left"/>
    </xf>
    <xf numFmtId="0" fontId="39" fillId="0" borderId="29" xfId="0" applyFont="1" applyBorder="1" applyAlignment="1"/>
    <xf numFmtId="0" fontId="34" fillId="0" borderId="27" xfId="0" applyFont="1" applyBorder="1" applyAlignment="1">
      <alignment vertical="top"/>
    </xf>
    <xf numFmtId="0" fontId="34" fillId="0" borderId="28" xfId="0" applyFont="1" applyBorder="1" applyAlignment="1">
      <alignment vertical="top"/>
    </xf>
    <xf numFmtId="0" fontId="34" fillId="0" borderId="1" xfId="0" applyFont="1" applyBorder="1" applyAlignment="1">
      <alignment horizontal="center" vertical="center"/>
    </xf>
    <xf numFmtId="0" fontId="34" fillId="0" borderId="1" xfId="0" applyFont="1" applyBorder="1" applyAlignment="1">
      <alignment horizontal="left" vertical="top"/>
    </xf>
    <xf numFmtId="0" fontId="34" fillId="0" borderId="30" xfId="0" applyFont="1" applyBorder="1" applyAlignment="1">
      <alignment vertical="top"/>
    </xf>
    <xf numFmtId="0" fontId="34" fillId="0" borderId="29" xfId="0" applyFont="1" applyBorder="1" applyAlignment="1">
      <alignment vertical="top"/>
    </xf>
    <xf numFmtId="0" fontId="34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4" t="s">
        <v>0</v>
      </c>
      <c r="AZ1" s="14" t="s">
        <v>1</v>
      </c>
      <c r="BA1" s="14" t="s">
        <v>2</v>
      </c>
      <c r="BB1" s="14" t="s">
        <v>3</v>
      </c>
      <c r="BT1" s="14" t="s">
        <v>4</v>
      </c>
      <c r="BU1" s="14" t="s">
        <v>4</v>
      </c>
      <c r="BV1" s="14" t="s">
        <v>5</v>
      </c>
    </row>
    <row r="2" ht="36.96" customHeight="1">
      <c r="AR2"/>
      <c r="BS2" s="15" t="s">
        <v>6</v>
      </c>
      <c r="BT2" s="15" t="s">
        <v>7</v>
      </c>
    </row>
    <row r="3" ht="6.96" customHeight="1">
      <c r="B3" s="16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  <c r="R3" s="17"/>
      <c r="S3" s="17"/>
      <c r="T3" s="17"/>
      <c r="U3" s="17"/>
      <c r="V3" s="17"/>
      <c r="W3" s="17"/>
      <c r="X3" s="17"/>
      <c r="Y3" s="17"/>
      <c r="Z3" s="17"/>
      <c r="AA3" s="17"/>
      <c r="AB3" s="17"/>
      <c r="AC3" s="17"/>
      <c r="AD3" s="17"/>
      <c r="AE3" s="17"/>
      <c r="AF3" s="17"/>
      <c r="AG3" s="17"/>
      <c r="AH3" s="17"/>
      <c r="AI3" s="17"/>
      <c r="AJ3" s="17"/>
      <c r="AK3" s="17"/>
      <c r="AL3" s="17"/>
      <c r="AM3" s="17"/>
      <c r="AN3" s="17"/>
      <c r="AO3" s="17"/>
      <c r="AP3" s="17"/>
      <c r="AQ3" s="17"/>
      <c r="AR3" s="18"/>
      <c r="BS3" s="15" t="s">
        <v>6</v>
      </c>
      <c r="BT3" s="15" t="s">
        <v>8</v>
      </c>
    </row>
    <row r="4" ht="24.96" customHeight="1">
      <c r="B4" s="19"/>
      <c r="C4" s="20"/>
      <c r="D4" s="21" t="s">
        <v>9</v>
      </c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18"/>
      <c r="AS4" s="22" t="s">
        <v>10</v>
      </c>
      <c r="BE4" s="23" t="s">
        <v>11</v>
      </c>
      <c r="BS4" s="15" t="s">
        <v>12</v>
      </c>
    </row>
    <row r="5" ht="12" customHeight="1">
      <c r="B5" s="19"/>
      <c r="C5" s="20"/>
      <c r="D5" s="24" t="s">
        <v>13</v>
      </c>
      <c r="E5" s="20"/>
      <c r="F5" s="20"/>
      <c r="G5" s="20"/>
      <c r="H5" s="20"/>
      <c r="I5" s="20"/>
      <c r="J5" s="20"/>
      <c r="K5" s="25" t="s">
        <v>14</v>
      </c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0"/>
      <c r="AM5" s="20"/>
      <c r="AN5" s="20"/>
      <c r="AO5" s="20"/>
      <c r="AP5" s="20"/>
      <c r="AQ5" s="20"/>
      <c r="AR5" s="18"/>
      <c r="BE5" s="26" t="s">
        <v>15</v>
      </c>
      <c r="BS5" s="15" t="s">
        <v>6</v>
      </c>
    </row>
    <row r="6" ht="36.96" customHeight="1">
      <c r="B6" s="19"/>
      <c r="C6" s="20"/>
      <c r="D6" s="27" t="s">
        <v>16</v>
      </c>
      <c r="E6" s="20"/>
      <c r="F6" s="20"/>
      <c r="G6" s="20"/>
      <c r="H6" s="20"/>
      <c r="I6" s="20"/>
      <c r="J6" s="20"/>
      <c r="K6" s="28" t="s">
        <v>17</v>
      </c>
      <c r="L6" s="20"/>
      <c r="M6" s="20"/>
      <c r="N6" s="20"/>
      <c r="O6" s="20"/>
      <c r="P6" s="20"/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0"/>
      <c r="AM6" s="20"/>
      <c r="AN6" s="20"/>
      <c r="AO6" s="20"/>
      <c r="AP6" s="20"/>
      <c r="AQ6" s="20"/>
      <c r="AR6" s="18"/>
      <c r="BE6" s="29"/>
      <c r="BS6" s="15" t="s">
        <v>6</v>
      </c>
    </row>
    <row r="7" ht="12" customHeight="1">
      <c r="B7" s="19"/>
      <c r="C7" s="20"/>
      <c r="D7" s="30" t="s">
        <v>18</v>
      </c>
      <c r="E7" s="20"/>
      <c r="F7" s="20"/>
      <c r="G7" s="20"/>
      <c r="H7" s="20"/>
      <c r="I7" s="20"/>
      <c r="J7" s="20"/>
      <c r="K7" s="25" t="s">
        <v>19</v>
      </c>
      <c r="L7" s="20"/>
      <c r="M7" s="20"/>
      <c r="N7" s="20"/>
      <c r="O7" s="20"/>
      <c r="P7" s="20"/>
      <c r="Q7" s="20"/>
      <c r="R7" s="20"/>
      <c r="S7" s="20"/>
      <c r="T7" s="20"/>
      <c r="U7" s="20"/>
      <c r="V7" s="20"/>
      <c r="W7" s="20"/>
      <c r="X7" s="20"/>
      <c r="Y7" s="20"/>
      <c r="Z7" s="20"/>
      <c r="AA7" s="20"/>
      <c r="AB7" s="20"/>
      <c r="AC7" s="20"/>
      <c r="AD7" s="20"/>
      <c r="AE7" s="20"/>
      <c r="AF7" s="20"/>
      <c r="AG7" s="20"/>
      <c r="AH7" s="20"/>
      <c r="AI7" s="20"/>
      <c r="AJ7" s="20"/>
      <c r="AK7" s="30" t="s">
        <v>20</v>
      </c>
      <c r="AL7" s="20"/>
      <c r="AM7" s="20"/>
      <c r="AN7" s="25" t="s">
        <v>21</v>
      </c>
      <c r="AO7" s="20"/>
      <c r="AP7" s="20"/>
      <c r="AQ7" s="20"/>
      <c r="AR7" s="18"/>
      <c r="BE7" s="29"/>
      <c r="BS7" s="15" t="s">
        <v>6</v>
      </c>
    </row>
    <row r="8" ht="12" customHeight="1">
      <c r="B8" s="19"/>
      <c r="C8" s="20"/>
      <c r="D8" s="30" t="s">
        <v>22</v>
      </c>
      <c r="E8" s="20"/>
      <c r="F8" s="20"/>
      <c r="G8" s="20"/>
      <c r="H8" s="20"/>
      <c r="I8" s="20"/>
      <c r="J8" s="20"/>
      <c r="K8" s="25" t="s">
        <v>23</v>
      </c>
      <c r="L8" s="20"/>
      <c r="M8" s="20"/>
      <c r="N8" s="20"/>
      <c r="O8" s="20"/>
      <c r="P8" s="20"/>
      <c r="Q8" s="20"/>
      <c r="R8" s="20"/>
      <c r="S8" s="20"/>
      <c r="T8" s="20"/>
      <c r="U8" s="20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30" t="s">
        <v>24</v>
      </c>
      <c r="AL8" s="20"/>
      <c r="AM8" s="20"/>
      <c r="AN8" s="31" t="s">
        <v>25</v>
      </c>
      <c r="AO8" s="20"/>
      <c r="AP8" s="20"/>
      <c r="AQ8" s="20"/>
      <c r="AR8" s="18"/>
      <c r="BE8" s="29"/>
      <c r="BS8" s="15" t="s">
        <v>6</v>
      </c>
    </row>
    <row r="9" ht="14.4" customHeight="1">
      <c r="B9" s="19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20"/>
      <c r="P9" s="20"/>
      <c r="Q9" s="20"/>
      <c r="R9" s="20"/>
      <c r="S9" s="20"/>
      <c r="T9" s="20"/>
      <c r="U9" s="20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"/>
      <c r="AM9" s="20"/>
      <c r="AN9" s="20"/>
      <c r="AO9" s="20"/>
      <c r="AP9" s="20"/>
      <c r="AQ9" s="20"/>
      <c r="AR9" s="18"/>
      <c r="BE9" s="29"/>
      <c r="BS9" s="15" t="s">
        <v>6</v>
      </c>
    </row>
    <row r="10" ht="12" customHeight="1">
      <c r="B10" s="19"/>
      <c r="C10" s="20"/>
      <c r="D10" s="30" t="s">
        <v>26</v>
      </c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20"/>
      <c r="P10" s="20"/>
      <c r="Q10" s="20"/>
      <c r="R10" s="20"/>
      <c r="S10" s="20"/>
      <c r="T10" s="20"/>
      <c r="U10" s="20"/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30" t="s">
        <v>27</v>
      </c>
      <c r="AL10" s="20"/>
      <c r="AM10" s="20"/>
      <c r="AN10" s="25" t="s">
        <v>28</v>
      </c>
      <c r="AO10" s="20"/>
      <c r="AP10" s="20"/>
      <c r="AQ10" s="20"/>
      <c r="AR10" s="18"/>
      <c r="BE10" s="29"/>
      <c r="BS10" s="15" t="s">
        <v>6</v>
      </c>
    </row>
    <row r="11" ht="18.48" customHeight="1">
      <c r="B11" s="19"/>
      <c r="C11" s="20"/>
      <c r="D11" s="20"/>
      <c r="E11" s="25" t="s">
        <v>29</v>
      </c>
      <c r="F11" s="20"/>
      <c r="G11" s="20"/>
      <c r="H11" s="20"/>
      <c r="I11" s="20"/>
      <c r="J11" s="20"/>
      <c r="K11" s="20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30" t="s">
        <v>30</v>
      </c>
      <c r="AL11" s="20"/>
      <c r="AM11" s="20"/>
      <c r="AN11" s="25" t="s">
        <v>31</v>
      </c>
      <c r="AO11" s="20"/>
      <c r="AP11" s="20"/>
      <c r="AQ11" s="20"/>
      <c r="AR11" s="18"/>
      <c r="BE11" s="29"/>
      <c r="BS11" s="15" t="s">
        <v>6</v>
      </c>
    </row>
    <row r="12" ht="6.96" customHeight="1">
      <c r="B12" s="19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20"/>
      <c r="P12" s="20"/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  <c r="AD12" s="20"/>
      <c r="AE12" s="20"/>
      <c r="AF12" s="20"/>
      <c r="AG12" s="20"/>
      <c r="AH12" s="20"/>
      <c r="AI12" s="20"/>
      <c r="AJ12" s="20"/>
      <c r="AK12" s="20"/>
      <c r="AL12" s="20"/>
      <c r="AM12" s="20"/>
      <c r="AN12" s="20"/>
      <c r="AO12" s="20"/>
      <c r="AP12" s="20"/>
      <c r="AQ12" s="20"/>
      <c r="AR12" s="18"/>
      <c r="BE12" s="29"/>
      <c r="BS12" s="15" t="s">
        <v>6</v>
      </c>
    </row>
    <row r="13" ht="12" customHeight="1">
      <c r="B13" s="19"/>
      <c r="C13" s="20"/>
      <c r="D13" s="30" t="s">
        <v>32</v>
      </c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20"/>
      <c r="P13" s="20"/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30" t="s">
        <v>27</v>
      </c>
      <c r="AL13" s="20"/>
      <c r="AM13" s="20"/>
      <c r="AN13" s="32" t="s">
        <v>33</v>
      </c>
      <c r="AO13" s="20"/>
      <c r="AP13" s="20"/>
      <c r="AQ13" s="20"/>
      <c r="AR13" s="18"/>
      <c r="BE13" s="29"/>
      <c r="BS13" s="15" t="s">
        <v>6</v>
      </c>
    </row>
    <row r="14">
      <c r="B14" s="19"/>
      <c r="C14" s="20"/>
      <c r="D14" s="20"/>
      <c r="E14" s="32" t="s">
        <v>33</v>
      </c>
      <c r="F14" s="33"/>
      <c r="G14" s="33"/>
      <c r="H14" s="33"/>
      <c r="I14" s="33"/>
      <c r="J14" s="33"/>
      <c r="K14" s="33"/>
      <c r="L14" s="33"/>
      <c r="M14" s="33"/>
      <c r="N14" s="33"/>
      <c r="O14" s="33"/>
      <c r="P14" s="33"/>
      <c r="Q14" s="33"/>
      <c r="R14" s="33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33"/>
      <c r="AJ14" s="33"/>
      <c r="AK14" s="30" t="s">
        <v>30</v>
      </c>
      <c r="AL14" s="20"/>
      <c r="AM14" s="20"/>
      <c r="AN14" s="32" t="s">
        <v>33</v>
      </c>
      <c r="AO14" s="20"/>
      <c r="AP14" s="20"/>
      <c r="AQ14" s="20"/>
      <c r="AR14" s="18"/>
      <c r="BE14" s="29"/>
      <c r="BS14" s="15" t="s">
        <v>6</v>
      </c>
    </row>
    <row r="15" ht="6.96" customHeight="1">
      <c r="B15" s="19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20"/>
      <c r="P15" s="20"/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"/>
      <c r="AM15" s="20"/>
      <c r="AN15" s="20"/>
      <c r="AO15" s="20"/>
      <c r="AP15" s="20"/>
      <c r="AQ15" s="20"/>
      <c r="AR15" s="18"/>
      <c r="BE15" s="29"/>
      <c r="BS15" s="15" t="s">
        <v>4</v>
      </c>
    </row>
    <row r="16" ht="12" customHeight="1">
      <c r="B16" s="19"/>
      <c r="C16" s="20"/>
      <c r="D16" s="30" t="s">
        <v>34</v>
      </c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20"/>
      <c r="P16" s="20"/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30" t="s">
        <v>27</v>
      </c>
      <c r="AL16" s="20"/>
      <c r="AM16" s="20"/>
      <c r="AN16" s="25" t="s">
        <v>35</v>
      </c>
      <c r="AO16" s="20"/>
      <c r="AP16" s="20"/>
      <c r="AQ16" s="20"/>
      <c r="AR16" s="18"/>
      <c r="BE16" s="29"/>
      <c r="BS16" s="15" t="s">
        <v>4</v>
      </c>
    </row>
    <row r="17" ht="18.48" customHeight="1">
      <c r="B17" s="19"/>
      <c r="C17" s="20"/>
      <c r="D17" s="20"/>
      <c r="E17" s="25" t="s">
        <v>36</v>
      </c>
      <c r="F17" s="20"/>
      <c r="G17" s="20"/>
      <c r="H17" s="20"/>
      <c r="I17" s="20"/>
      <c r="J17" s="20"/>
      <c r="K17" s="20"/>
      <c r="L17" s="20"/>
      <c r="M17" s="20"/>
      <c r="N17" s="20"/>
      <c r="O17" s="20"/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  <c r="AD17" s="20"/>
      <c r="AE17" s="20"/>
      <c r="AF17" s="20"/>
      <c r="AG17" s="20"/>
      <c r="AH17" s="20"/>
      <c r="AI17" s="20"/>
      <c r="AJ17" s="20"/>
      <c r="AK17" s="30" t="s">
        <v>30</v>
      </c>
      <c r="AL17" s="20"/>
      <c r="AM17" s="20"/>
      <c r="AN17" s="25" t="s">
        <v>35</v>
      </c>
      <c r="AO17" s="20"/>
      <c r="AP17" s="20"/>
      <c r="AQ17" s="20"/>
      <c r="AR17" s="18"/>
      <c r="BE17" s="29"/>
      <c r="BS17" s="15" t="s">
        <v>37</v>
      </c>
    </row>
    <row r="18" ht="6.96" customHeight="1">
      <c r="B18" s="19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20"/>
      <c r="P18" s="20"/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0"/>
      <c r="AJ18" s="20"/>
      <c r="AK18" s="20"/>
      <c r="AL18" s="20"/>
      <c r="AM18" s="20"/>
      <c r="AN18" s="20"/>
      <c r="AO18" s="20"/>
      <c r="AP18" s="20"/>
      <c r="AQ18" s="20"/>
      <c r="AR18" s="18"/>
      <c r="BE18" s="29"/>
      <c r="BS18" s="15" t="s">
        <v>6</v>
      </c>
    </row>
    <row r="19" ht="12" customHeight="1">
      <c r="B19" s="19"/>
      <c r="C19" s="20"/>
      <c r="D19" s="30" t="s">
        <v>38</v>
      </c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20"/>
      <c r="P19" s="20"/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0"/>
      <c r="AJ19" s="20"/>
      <c r="AK19" s="30" t="s">
        <v>27</v>
      </c>
      <c r="AL19" s="20"/>
      <c r="AM19" s="20"/>
      <c r="AN19" s="25" t="s">
        <v>35</v>
      </c>
      <c r="AO19" s="20"/>
      <c r="AP19" s="20"/>
      <c r="AQ19" s="20"/>
      <c r="AR19" s="18"/>
      <c r="BE19" s="29"/>
      <c r="BS19" s="15" t="s">
        <v>6</v>
      </c>
    </row>
    <row r="20" ht="18.48" customHeight="1">
      <c r="B20" s="19"/>
      <c r="C20" s="20"/>
      <c r="D20" s="20"/>
      <c r="E20" s="25" t="s">
        <v>39</v>
      </c>
      <c r="F20" s="20"/>
      <c r="G20" s="20"/>
      <c r="H20" s="20"/>
      <c r="I20" s="20"/>
      <c r="J20" s="20"/>
      <c r="K20" s="20"/>
      <c r="L20" s="20"/>
      <c r="M20" s="20"/>
      <c r="N20" s="20"/>
      <c r="O20" s="20"/>
      <c r="P20" s="20"/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0"/>
      <c r="AJ20" s="20"/>
      <c r="AK20" s="30" t="s">
        <v>30</v>
      </c>
      <c r="AL20" s="20"/>
      <c r="AM20" s="20"/>
      <c r="AN20" s="25" t="s">
        <v>35</v>
      </c>
      <c r="AO20" s="20"/>
      <c r="AP20" s="20"/>
      <c r="AQ20" s="20"/>
      <c r="AR20" s="18"/>
      <c r="BE20" s="29"/>
      <c r="BS20" s="15" t="s">
        <v>4</v>
      </c>
    </row>
    <row r="21" ht="6.96" customHeight="1">
      <c r="B21" s="19"/>
      <c r="C21" s="20"/>
      <c r="D21" s="20"/>
      <c r="E21" s="20"/>
      <c r="F21" s="20"/>
      <c r="G21" s="20"/>
      <c r="H21" s="20"/>
      <c r="I21" s="20"/>
      <c r="J21" s="20"/>
      <c r="K21" s="20"/>
      <c r="L21" s="20"/>
      <c r="M21" s="20"/>
      <c r="N21" s="20"/>
      <c r="O21" s="20"/>
      <c r="P21" s="20"/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  <c r="AD21" s="20"/>
      <c r="AE21" s="20"/>
      <c r="AF21" s="20"/>
      <c r="AG21" s="20"/>
      <c r="AH21" s="20"/>
      <c r="AI21" s="20"/>
      <c r="AJ21" s="20"/>
      <c r="AK21" s="20"/>
      <c r="AL21" s="20"/>
      <c r="AM21" s="20"/>
      <c r="AN21" s="20"/>
      <c r="AO21" s="20"/>
      <c r="AP21" s="20"/>
      <c r="AQ21" s="20"/>
      <c r="AR21" s="18"/>
      <c r="BE21" s="29"/>
    </row>
    <row r="22" ht="12" customHeight="1">
      <c r="B22" s="19"/>
      <c r="C22" s="20"/>
      <c r="D22" s="30" t="s">
        <v>40</v>
      </c>
      <c r="E22" s="20"/>
      <c r="F22" s="20"/>
      <c r="G22" s="20"/>
      <c r="H22" s="20"/>
      <c r="I22" s="20"/>
      <c r="J22" s="20"/>
      <c r="K22" s="20"/>
      <c r="L22" s="20"/>
      <c r="M22" s="20"/>
      <c r="N22" s="20"/>
      <c r="O22" s="20"/>
      <c r="P22" s="20"/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  <c r="AD22" s="20"/>
      <c r="AE22" s="20"/>
      <c r="AF22" s="20"/>
      <c r="AG22" s="20"/>
      <c r="AH22" s="20"/>
      <c r="AI22" s="20"/>
      <c r="AJ22" s="20"/>
      <c r="AK22" s="20"/>
      <c r="AL22" s="20"/>
      <c r="AM22" s="20"/>
      <c r="AN22" s="20"/>
      <c r="AO22" s="20"/>
      <c r="AP22" s="20"/>
      <c r="AQ22" s="20"/>
      <c r="AR22" s="18"/>
      <c r="BE22" s="29"/>
    </row>
    <row r="23" ht="101.25" customHeight="1">
      <c r="B23" s="19"/>
      <c r="C23" s="20"/>
      <c r="D23" s="20"/>
      <c r="E23" s="34" t="s">
        <v>41</v>
      </c>
      <c r="F23" s="34"/>
      <c r="G23" s="34"/>
      <c r="H23" s="34"/>
      <c r="I23" s="34"/>
      <c r="J23" s="34"/>
      <c r="K23" s="34"/>
      <c r="L23" s="34"/>
      <c r="M23" s="34"/>
      <c r="N23" s="34"/>
      <c r="O23" s="34"/>
      <c r="P23" s="34"/>
      <c r="Q23" s="34"/>
      <c r="R23" s="34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  <c r="AF23" s="34"/>
      <c r="AG23" s="34"/>
      <c r="AH23" s="34"/>
      <c r="AI23" s="34"/>
      <c r="AJ23" s="34"/>
      <c r="AK23" s="34"/>
      <c r="AL23" s="34"/>
      <c r="AM23" s="34"/>
      <c r="AN23" s="34"/>
      <c r="AO23" s="20"/>
      <c r="AP23" s="20"/>
      <c r="AQ23" s="20"/>
      <c r="AR23" s="18"/>
      <c r="BE23" s="29"/>
    </row>
    <row r="24" ht="6.96" customHeight="1">
      <c r="B24" s="19"/>
      <c r="C24" s="20"/>
      <c r="D24" s="20"/>
      <c r="E24" s="20"/>
      <c r="F24" s="20"/>
      <c r="G24" s="20"/>
      <c r="H24" s="20"/>
      <c r="I24" s="20"/>
      <c r="J24" s="20"/>
      <c r="K24" s="20"/>
      <c r="L24" s="20"/>
      <c r="M24" s="20"/>
      <c r="N24" s="20"/>
      <c r="O24" s="20"/>
      <c r="P24" s="20"/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  <c r="AD24" s="20"/>
      <c r="AE24" s="20"/>
      <c r="AF24" s="20"/>
      <c r="AG24" s="20"/>
      <c r="AH24" s="20"/>
      <c r="AI24" s="20"/>
      <c r="AJ24" s="20"/>
      <c r="AK24" s="20"/>
      <c r="AL24" s="20"/>
      <c r="AM24" s="20"/>
      <c r="AN24" s="20"/>
      <c r="AO24" s="20"/>
      <c r="AP24" s="20"/>
      <c r="AQ24" s="20"/>
      <c r="AR24" s="18"/>
      <c r="BE24" s="29"/>
    </row>
    <row r="25" ht="6.96" customHeight="1">
      <c r="B25" s="19"/>
      <c r="C25" s="20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35"/>
      <c r="AO25" s="35"/>
      <c r="AP25" s="20"/>
      <c r="AQ25" s="20"/>
      <c r="AR25" s="18"/>
      <c r="BE25" s="29"/>
    </row>
    <row r="26" s="1" customFormat="1" ht="25.92" customHeight="1">
      <c r="B26" s="36"/>
      <c r="C26" s="37"/>
      <c r="D26" s="38" t="s">
        <v>42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ROUND(AG54,2)</f>
        <v>0</v>
      </c>
      <c r="AL26" s="39"/>
      <c r="AM26" s="39"/>
      <c r="AN26" s="39"/>
      <c r="AO26" s="39"/>
      <c r="AP26" s="37"/>
      <c r="AQ26" s="37"/>
      <c r="AR26" s="41"/>
      <c r="BE26" s="29"/>
    </row>
    <row r="27" s="1" customFormat="1" ht="6.96" customHeight="1"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9"/>
    </row>
    <row r="28" s="1" customForma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43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44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45</v>
      </c>
      <c r="AL28" s="42"/>
      <c r="AM28" s="42"/>
      <c r="AN28" s="42"/>
      <c r="AO28" s="42"/>
      <c r="AP28" s="37"/>
      <c r="AQ28" s="37"/>
      <c r="AR28" s="41"/>
      <c r="BE28" s="29"/>
    </row>
    <row r="29" s="2" customFormat="1" ht="14.4" customHeight="1">
      <c r="B29" s="43"/>
      <c r="C29" s="44"/>
      <c r="D29" s="30" t="s">
        <v>46</v>
      </c>
      <c r="E29" s="44"/>
      <c r="F29" s="30" t="s">
        <v>47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ROUND(AZ54,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ROUND(AV54, 2)</f>
        <v>0</v>
      </c>
      <c r="AL29" s="44"/>
      <c r="AM29" s="44"/>
      <c r="AN29" s="44"/>
      <c r="AO29" s="44"/>
      <c r="AP29" s="44"/>
      <c r="AQ29" s="44"/>
      <c r="AR29" s="47"/>
      <c r="BE29" s="29"/>
    </row>
    <row r="30" s="2" customFormat="1" ht="14.4" customHeight="1">
      <c r="B30" s="43"/>
      <c r="C30" s="44"/>
      <c r="D30" s="44"/>
      <c r="E30" s="44"/>
      <c r="F30" s="30" t="s">
        <v>48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ROUND(BA54,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ROUND(AW54, 2)</f>
        <v>0</v>
      </c>
      <c r="AL30" s="44"/>
      <c r="AM30" s="44"/>
      <c r="AN30" s="44"/>
      <c r="AO30" s="44"/>
      <c r="AP30" s="44"/>
      <c r="AQ30" s="44"/>
      <c r="AR30" s="47"/>
      <c r="BE30" s="29"/>
    </row>
    <row r="31" hidden="1" s="2" customFormat="1" ht="14.4" customHeight="1">
      <c r="B31" s="43"/>
      <c r="C31" s="44"/>
      <c r="D31" s="44"/>
      <c r="E31" s="44"/>
      <c r="F31" s="30" t="s">
        <v>49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ROUND(BB54,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29"/>
    </row>
    <row r="32" hidden="1" s="2" customFormat="1" ht="14.4" customHeight="1">
      <c r="B32" s="43"/>
      <c r="C32" s="44"/>
      <c r="D32" s="44"/>
      <c r="E32" s="44"/>
      <c r="F32" s="30" t="s">
        <v>50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ROUND(BC54,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29"/>
    </row>
    <row r="33" hidden="1" s="2" customFormat="1" ht="14.4" customHeight="1">
      <c r="B33" s="43"/>
      <c r="C33" s="44"/>
      <c r="D33" s="44"/>
      <c r="E33" s="44"/>
      <c r="F33" s="30" t="s">
        <v>51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ROUND(BD54,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</row>
    <row r="34" s="1" customFormat="1" ht="6.96" customHeight="1"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</row>
    <row r="35" s="1" customFormat="1" ht="25.92" customHeight="1">
      <c r="B35" s="36"/>
      <c r="C35" s="48"/>
      <c r="D35" s="49" t="s">
        <v>52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53</v>
      </c>
      <c r="U35" s="50"/>
      <c r="V35" s="50"/>
      <c r="W35" s="50"/>
      <c r="X35" s="52" t="s">
        <v>54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1"/>
    </row>
    <row r="36" s="1" customFormat="1" ht="6.96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</row>
    <row r="37" s="1" customFormat="1" ht="6.96" customHeight="1">
      <c r="B37" s="55"/>
      <c r="C37" s="56"/>
      <c r="D37" s="56"/>
      <c r="E37" s="56"/>
      <c r="F37" s="56"/>
      <c r="G37" s="56"/>
      <c r="H37" s="56"/>
      <c r="I37" s="56"/>
      <c r="J37" s="56"/>
      <c r="K37" s="56"/>
      <c r="L37" s="56"/>
      <c r="M37" s="56"/>
      <c r="N37" s="56"/>
      <c r="O37" s="56"/>
      <c r="P37" s="56"/>
      <c r="Q37" s="56"/>
      <c r="R37" s="56"/>
      <c r="S37" s="56"/>
      <c r="T37" s="56"/>
      <c r="U37" s="56"/>
      <c r="V37" s="56"/>
      <c r="W37" s="56"/>
      <c r="X37" s="56"/>
      <c r="Y37" s="56"/>
      <c r="Z37" s="56"/>
      <c r="AA37" s="56"/>
      <c r="AB37" s="56"/>
      <c r="AC37" s="56"/>
      <c r="AD37" s="56"/>
      <c r="AE37" s="56"/>
      <c r="AF37" s="56"/>
      <c r="AG37" s="56"/>
      <c r="AH37" s="56"/>
      <c r="AI37" s="56"/>
      <c r="AJ37" s="56"/>
      <c r="AK37" s="56"/>
      <c r="AL37" s="56"/>
      <c r="AM37" s="56"/>
      <c r="AN37" s="56"/>
      <c r="AO37" s="56"/>
      <c r="AP37" s="56"/>
      <c r="AQ37" s="56"/>
      <c r="AR37" s="41"/>
    </row>
    <row r="41" s="1" customFormat="1" ht="6.96" customHeight="1">
      <c r="B41" s="57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58"/>
      <c r="AD41" s="58"/>
      <c r="AE41" s="58"/>
      <c r="AF41" s="58"/>
      <c r="AG41" s="58"/>
      <c r="AH41" s="58"/>
      <c r="AI41" s="58"/>
      <c r="AJ41" s="58"/>
      <c r="AK41" s="58"/>
      <c r="AL41" s="58"/>
      <c r="AM41" s="58"/>
      <c r="AN41" s="58"/>
      <c r="AO41" s="58"/>
      <c r="AP41" s="58"/>
      <c r="AQ41" s="58"/>
      <c r="AR41" s="41"/>
    </row>
    <row r="42" s="1" customFormat="1" ht="24.96" customHeight="1">
      <c r="B42" s="36"/>
      <c r="C42" s="21" t="s">
        <v>55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1"/>
    </row>
    <row r="43" s="1" customFormat="1" ht="6.96" customHeight="1"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1"/>
    </row>
    <row r="44" s="1" customFormat="1" ht="12" customHeight="1">
      <c r="B44" s="36"/>
      <c r="C44" s="30" t="s">
        <v>13</v>
      </c>
      <c r="D44" s="37"/>
      <c r="E44" s="37"/>
      <c r="F44" s="37"/>
      <c r="G44" s="37"/>
      <c r="H44" s="37"/>
      <c r="I44" s="37"/>
      <c r="J44" s="37"/>
      <c r="K44" s="37"/>
      <c r="L44" s="37" t="str">
        <f>K5</f>
        <v>65419051</v>
      </c>
      <c r="M44" s="37"/>
      <c r="N44" s="37"/>
      <c r="O44" s="37"/>
      <c r="P44" s="37"/>
      <c r="Q44" s="37"/>
      <c r="R44" s="37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  <c r="AF44" s="37"/>
      <c r="AG44" s="37"/>
      <c r="AH44" s="37"/>
      <c r="AI44" s="37"/>
      <c r="AJ44" s="37"/>
      <c r="AK44" s="37"/>
      <c r="AL44" s="37"/>
      <c r="AM44" s="37"/>
      <c r="AN44" s="37"/>
      <c r="AO44" s="37"/>
      <c r="AP44" s="37"/>
      <c r="AQ44" s="37"/>
      <c r="AR44" s="41"/>
    </row>
    <row r="45" s="3" customFormat="1" ht="36.96" customHeight="1">
      <c r="B45" s="59"/>
      <c r="C45" s="60" t="s">
        <v>16</v>
      </c>
      <c r="D45" s="61"/>
      <c r="E45" s="61"/>
      <c r="F45" s="61"/>
      <c r="G45" s="61"/>
      <c r="H45" s="61"/>
      <c r="I45" s="61"/>
      <c r="J45" s="61"/>
      <c r="K45" s="61"/>
      <c r="L45" s="62" t="str">
        <f>K6</f>
        <v>Údržba skalních zářezů na trati na trati č. 198 v úseku Strakonice Vimperk</v>
      </c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63"/>
    </row>
    <row r="46" s="1" customFormat="1" ht="6.96" customHeight="1"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1"/>
    </row>
    <row r="47" s="1" customFormat="1" ht="12" customHeight="1">
      <c r="B47" s="36"/>
      <c r="C47" s="30" t="s">
        <v>22</v>
      </c>
      <c r="D47" s="37"/>
      <c r="E47" s="37"/>
      <c r="F47" s="37"/>
      <c r="G47" s="37"/>
      <c r="H47" s="37"/>
      <c r="I47" s="37"/>
      <c r="J47" s="37"/>
      <c r="K47" s="37"/>
      <c r="L47" s="64" t="str">
        <f>IF(K8="","",K8)</f>
        <v>Strakonice - Vimperk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24</v>
      </c>
      <c r="AJ47" s="37"/>
      <c r="AK47" s="37"/>
      <c r="AL47" s="37"/>
      <c r="AM47" s="65" t="str">
        <f>IF(AN8= "","",AN8)</f>
        <v>26. 4. 2019</v>
      </c>
      <c r="AN47" s="65"/>
      <c r="AO47" s="37"/>
      <c r="AP47" s="37"/>
      <c r="AQ47" s="37"/>
      <c r="AR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1"/>
    </row>
    <row r="49" s="1" customFormat="1" ht="13.65" customHeight="1">
      <c r="B49" s="36"/>
      <c r="C49" s="30" t="s">
        <v>26</v>
      </c>
      <c r="D49" s="37"/>
      <c r="E49" s="37"/>
      <c r="F49" s="37"/>
      <c r="G49" s="37"/>
      <c r="H49" s="37"/>
      <c r="I49" s="37"/>
      <c r="J49" s="37"/>
      <c r="K49" s="37"/>
      <c r="L49" s="37" t="str">
        <f>IF(E11= "","",E11)</f>
        <v xml:space="preserve">Správa železniční dopravní cesty, s. o., OŘ Plzeň 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34</v>
      </c>
      <c r="AJ49" s="37"/>
      <c r="AK49" s="37"/>
      <c r="AL49" s="37"/>
      <c r="AM49" s="66" t="str">
        <f>IF(E17="","",E17)</f>
        <v xml:space="preserve"> </v>
      </c>
      <c r="AN49" s="37"/>
      <c r="AO49" s="37"/>
      <c r="AP49" s="37"/>
      <c r="AQ49" s="37"/>
      <c r="AR49" s="41"/>
      <c r="AS49" s="67" t="s">
        <v>56</v>
      </c>
      <c r="AT49" s="68"/>
      <c r="AU49" s="69"/>
      <c r="AV49" s="69"/>
      <c r="AW49" s="69"/>
      <c r="AX49" s="69"/>
      <c r="AY49" s="69"/>
      <c r="AZ49" s="69"/>
      <c r="BA49" s="69"/>
      <c r="BB49" s="69"/>
      <c r="BC49" s="69"/>
      <c r="BD49" s="70"/>
    </row>
    <row r="50" s="1" customFormat="1" ht="13.65" customHeight="1">
      <c r="B50" s="36"/>
      <c r="C50" s="30" t="s">
        <v>32</v>
      </c>
      <c r="D50" s="37"/>
      <c r="E50" s="37"/>
      <c r="F50" s="37"/>
      <c r="G50" s="37"/>
      <c r="H50" s="37"/>
      <c r="I50" s="37"/>
      <c r="J50" s="37"/>
      <c r="K50" s="37"/>
      <c r="L50" s="37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38</v>
      </c>
      <c r="AJ50" s="37"/>
      <c r="AK50" s="37"/>
      <c r="AL50" s="37"/>
      <c r="AM50" s="66" t="str">
        <f>IF(E20="","",E20)</f>
        <v>Libor Brabenec</v>
      </c>
      <c r="AN50" s="37"/>
      <c r="AO50" s="37"/>
      <c r="AP50" s="37"/>
      <c r="AQ50" s="37"/>
      <c r="AR50" s="41"/>
      <c r="AS50" s="71"/>
      <c r="AT50" s="72"/>
      <c r="AU50" s="73"/>
      <c r="AV50" s="73"/>
      <c r="AW50" s="73"/>
      <c r="AX50" s="73"/>
      <c r="AY50" s="73"/>
      <c r="AZ50" s="73"/>
      <c r="BA50" s="73"/>
      <c r="BB50" s="73"/>
      <c r="BC50" s="73"/>
      <c r="BD50" s="74"/>
    </row>
    <row r="51" s="1" customFormat="1" ht="10.8" customHeight="1"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1"/>
      <c r="AS51" s="75"/>
      <c r="AT51" s="76"/>
      <c r="AU51" s="77"/>
      <c r="AV51" s="77"/>
      <c r="AW51" s="77"/>
      <c r="AX51" s="77"/>
      <c r="AY51" s="77"/>
      <c r="AZ51" s="77"/>
      <c r="BA51" s="77"/>
      <c r="BB51" s="77"/>
      <c r="BC51" s="77"/>
      <c r="BD51" s="78"/>
    </row>
    <row r="52" s="1" customFormat="1" ht="29.28" customHeight="1">
      <c r="B52" s="36"/>
      <c r="C52" s="79" t="s">
        <v>57</v>
      </c>
      <c r="D52" s="80"/>
      <c r="E52" s="80"/>
      <c r="F52" s="80"/>
      <c r="G52" s="80"/>
      <c r="H52" s="81"/>
      <c r="I52" s="82" t="s">
        <v>58</v>
      </c>
      <c r="J52" s="80"/>
      <c r="K52" s="80"/>
      <c r="L52" s="80"/>
      <c r="M52" s="80"/>
      <c r="N52" s="80"/>
      <c r="O52" s="80"/>
      <c r="P52" s="80"/>
      <c r="Q52" s="80"/>
      <c r="R52" s="80"/>
      <c r="S52" s="80"/>
      <c r="T52" s="80"/>
      <c r="U52" s="80"/>
      <c r="V52" s="80"/>
      <c r="W52" s="80"/>
      <c r="X52" s="80"/>
      <c r="Y52" s="80"/>
      <c r="Z52" s="80"/>
      <c r="AA52" s="80"/>
      <c r="AB52" s="80"/>
      <c r="AC52" s="80"/>
      <c r="AD52" s="80"/>
      <c r="AE52" s="80"/>
      <c r="AF52" s="80"/>
      <c r="AG52" s="83" t="s">
        <v>59</v>
      </c>
      <c r="AH52" s="80"/>
      <c r="AI52" s="80"/>
      <c r="AJ52" s="80"/>
      <c r="AK52" s="80"/>
      <c r="AL52" s="80"/>
      <c r="AM52" s="80"/>
      <c r="AN52" s="82" t="s">
        <v>60</v>
      </c>
      <c r="AO52" s="80"/>
      <c r="AP52" s="80"/>
      <c r="AQ52" s="84" t="s">
        <v>61</v>
      </c>
      <c r="AR52" s="41"/>
      <c r="AS52" s="85" t="s">
        <v>62</v>
      </c>
      <c r="AT52" s="86" t="s">
        <v>63</v>
      </c>
      <c r="AU52" s="86" t="s">
        <v>64</v>
      </c>
      <c r="AV52" s="86" t="s">
        <v>65</v>
      </c>
      <c r="AW52" s="86" t="s">
        <v>66</v>
      </c>
      <c r="AX52" s="86" t="s">
        <v>67</v>
      </c>
      <c r="AY52" s="86" t="s">
        <v>68</v>
      </c>
      <c r="AZ52" s="86" t="s">
        <v>69</v>
      </c>
      <c r="BA52" s="86" t="s">
        <v>70</v>
      </c>
      <c r="BB52" s="86" t="s">
        <v>71</v>
      </c>
      <c r="BC52" s="86" t="s">
        <v>72</v>
      </c>
      <c r="BD52" s="87" t="s">
        <v>73</v>
      </c>
    </row>
    <row r="53" s="1" customFormat="1" ht="10.8" customHeight="1"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1"/>
      <c r="AS53" s="88"/>
      <c r="AT53" s="89"/>
      <c r="AU53" s="89"/>
      <c r="AV53" s="89"/>
      <c r="AW53" s="89"/>
      <c r="AX53" s="89"/>
      <c r="AY53" s="89"/>
      <c r="AZ53" s="89"/>
      <c r="BA53" s="89"/>
      <c r="BB53" s="89"/>
      <c r="BC53" s="89"/>
      <c r="BD53" s="90"/>
    </row>
    <row r="54" s="4" customFormat="1" ht="32.4" customHeight="1">
      <c r="B54" s="91"/>
      <c r="C54" s="92" t="s">
        <v>74</v>
      </c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4">
        <f>ROUND(AG55,2)</f>
        <v>0</v>
      </c>
      <c r="AH54" s="94"/>
      <c r="AI54" s="94"/>
      <c r="AJ54" s="94"/>
      <c r="AK54" s="94"/>
      <c r="AL54" s="94"/>
      <c r="AM54" s="94"/>
      <c r="AN54" s="95">
        <f>SUM(AG54,AT54)</f>
        <v>0</v>
      </c>
      <c r="AO54" s="95"/>
      <c r="AP54" s="95"/>
      <c r="AQ54" s="96" t="s">
        <v>35</v>
      </c>
      <c r="AR54" s="97"/>
      <c r="AS54" s="98">
        <f>ROUND(AS55,2)</f>
        <v>0</v>
      </c>
      <c r="AT54" s="99">
        <f>ROUND(SUM(AV54:AW54),2)</f>
        <v>0</v>
      </c>
      <c r="AU54" s="100">
        <f>ROUND(AU55,5)</f>
        <v>0</v>
      </c>
      <c r="AV54" s="99">
        <f>ROUND(AZ54*L29,2)</f>
        <v>0</v>
      </c>
      <c r="AW54" s="99">
        <f>ROUND(BA54*L30,2)</f>
        <v>0</v>
      </c>
      <c r="AX54" s="99">
        <f>ROUND(BB54*L29,2)</f>
        <v>0</v>
      </c>
      <c r="AY54" s="99">
        <f>ROUND(BC54*L30,2)</f>
        <v>0</v>
      </c>
      <c r="AZ54" s="99">
        <f>ROUND(AZ55,2)</f>
        <v>0</v>
      </c>
      <c r="BA54" s="99">
        <f>ROUND(BA55,2)</f>
        <v>0</v>
      </c>
      <c r="BB54" s="99">
        <f>ROUND(BB55,2)</f>
        <v>0</v>
      </c>
      <c r="BC54" s="99">
        <f>ROUND(BC55,2)</f>
        <v>0</v>
      </c>
      <c r="BD54" s="101">
        <f>ROUND(BD55,2)</f>
        <v>0</v>
      </c>
      <c r="BS54" s="102" t="s">
        <v>75</v>
      </c>
      <c r="BT54" s="102" t="s">
        <v>76</v>
      </c>
      <c r="BU54" s="103" t="s">
        <v>77</v>
      </c>
      <c r="BV54" s="102" t="s">
        <v>78</v>
      </c>
      <c r="BW54" s="102" t="s">
        <v>5</v>
      </c>
      <c r="BX54" s="102" t="s">
        <v>79</v>
      </c>
      <c r="CL54" s="102" t="s">
        <v>19</v>
      </c>
    </row>
    <row r="55" s="5" customFormat="1" ht="27" customHeight="1">
      <c r="B55" s="104"/>
      <c r="C55" s="105"/>
      <c r="D55" s="106" t="s">
        <v>80</v>
      </c>
      <c r="E55" s="106"/>
      <c r="F55" s="106"/>
      <c r="G55" s="106"/>
      <c r="H55" s="106"/>
      <c r="I55" s="107"/>
      <c r="J55" s="106" t="s">
        <v>81</v>
      </c>
      <c r="K55" s="106"/>
      <c r="L55" s="106"/>
      <c r="M55" s="106"/>
      <c r="N55" s="106"/>
      <c r="O55" s="106"/>
      <c r="P55" s="106"/>
      <c r="Q55" s="106"/>
      <c r="R55" s="106"/>
      <c r="S55" s="106"/>
      <c r="T55" s="106"/>
      <c r="U55" s="106"/>
      <c r="V55" s="106"/>
      <c r="W55" s="106"/>
      <c r="X55" s="106"/>
      <c r="Y55" s="106"/>
      <c r="Z55" s="106"/>
      <c r="AA55" s="106"/>
      <c r="AB55" s="106"/>
      <c r="AC55" s="106"/>
      <c r="AD55" s="106"/>
      <c r="AE55" s="106"/>
      <c r="AF55" s="106"/>
      <c r="AG55" s="108">
        <f>ROUND(SUM(AG56:AG58),2)</f>
        <v>0</v>
      </c>
      <c r="AH55" s="107"/>
      <c r="AI55" s="107"/>
      <c r="AJ55" s="107"/>
      <c r="AK55" s="107"/>
      <c r="AL55" s="107"/>
      <c r="AM55" s="107"/>
      <c r="AN55" s="109">
        <f>SUM(AG55,AT55)</f>
        <v>0</v>
      </c>
      <c r="AO55" s="107"/>
      <c r="AP55" s="107"/>
      <c r="AQ55" s="110" t="s">
        <v>82</v>
      </c>
      <c r="AR55" s="111"/>
      <c r="AS55" s="112">
        <f>ROUND(SUM(AS56:AS58),2)</f>
        <v>0</v>
      </c>
      <c r="AT55" s="113">
        <f>ROUND(SUM(AV55:AW55),2)</f>
        <v>0</v>
      </c>
      <c r="AU55" s="114">
        <f>ROUND(SUM(AU56:AU58),5)</f>
        <v>0</v>
      </c>
      <c r="AV55" s="113">
        <f>ROUND(AZ55*L29,2)</f>
        <v>0</v>
      </c>
      <c r="AW55" s="113">
        <f>ROUND(BA55*L30,2)</f>
        <v>0</v>
      </c>
      <c r="AX55" s="113">
        <f>ROUND(BB55*L29,2)</f>
        <v>0</v>
      </c>
      <c r="AY55" s="113">
        <f>ROUND(BC55*L30,2)</f>
        <v>0</v>
      </c>
      <c r="AZ55" s="113">
        <f>ROUND(SUM(AZ56:AZ58),2)</f>
        <v>0</v>
      </c>
      <c r="BA55" s="113">
        <f>ROUND(SUM(BA56:BA58),2)</f>
        <v>0</v>
      </c>
      <c r="BB55" s="113">
        <f>ROUND(SUM(BB56:BB58),2)</f>
        <v>0</v>
      </c>
      <c r="BC55" s="113">
        <f>ROUND(SUM(BC56:BC58),2)</f>
        <v>0</v>
      </c>
      <c r="BD55" s="115">
        <f>ROUND(SUM(BD56:BD58),2)</f>
        <v>0</v>
      </c>
      <c r="BS55" s="116" t="s">
        <v>75</v>
      </c>
      <c r="BT55" s="116" t="s">
        <v>83</v>
      </c>
      <c r="BU55" s="116" t="s">
        <v>77</v>
      </c>
      <c r="BV55" s="116" t="s">
        <v>78</v>
      </c>
      <c r="BW55" s="116" t="s">
        <v>84</v>
      </c>
      <c r="BX55" s="116" t="s">
        <v>5</v>
      </c>
      <c r="CL55" s="116" t="s">
        <v>19</v>
      </c>
      <c r="CM55" s="116" t="s">
        <v>85</v>
      </c>
    </row>
    <row r="56" s="6" customFormat="1" ht="16.5" customHeight="1">
      <c r="A56" s="117" t="s">
        <v>86</v>
      </c>
      <c r="B56" s="118"/>
      <c r="C56" s="119"/>
      <c r="D56" s="119"/>
      <c r="E56" s="120" t="s">
        <v>87</v>
      </c>
      <c r="F56" s="120"/>
      <c r="G56" s="120"/>
      <c r="H56" s="120"/>
      <c r="I56" s="120"/>
      <c r="J56" s="119"/>
      <c r="K56" s="120" t="s">
        <v>88</v>
      </c>
      <c r="L56" s="120"/>
      <c r="M56" s="120"/>
      <c r="N56" s="120"/>
      <c r="O56" s="120"/>
      <c r="P56" s="120"/>
      <c r="Q56" s="120"/>
      <c r="R56" s="120"/>
      <c r="S56" s="120"/>
      <c r="T56" s="120"/>
      <c r="U56" s="120"/>
      <c r="V56" s="120"/>
      <c r="W56" s="120"/>
      <c r="X56" s="120"/>
      <c r="Y56" s="120"/>
      <c r="Z56" s="120"/>
      <c r="AA56" s="120"/>
      <c r="AB56" s="120"/>
      <c r="AC56" s="120"/>
      <c r="AD56" s="120"/>
      <c r="AE56" s="120"/>
      <c r="AF56" s="120"/>
      <c r="AG56" s="121">
        <f>'SO 1.1 - Přípravné práce'!J32</f>
        <v>0</v>
      </c>
      <c r="AH56" s="119"/>
      <c r="AI56" s="119"/>
      <c r="AJ56" s="119"/>
      <c r="AK56" s="119"/>
      <c r="AL56" s="119"/>
      <c r="AM56" s="119"/>
      <c r="AN56" s="121">
        <f>SUM(AG56,AT56)</f>
        <v>0</v>
      </c>
      <c r="AO56" s="119"/>
      <c r="AP56" s="119"/>
      <c r="AQ56" s="122" t="s">
        <v>89</v>
      </c>
      <c r="AR56" s="123"/>
      <c r="AS56" s="124">
        <v>0</v>
      </c>
      <c r="AT56" s="125">
        <f>ROUND(SUM(AV56:AW56),2)</f>
        <v>0</v>
      </c>
      <c r="AU56" s="126">
        <f>'SO 1.1 - Přípravné práce'!P88</f>
        <v>0</v>
      </c>
      <c r="AV56" s="125">
        <f>'SO 1.1 - Přípravné práce'!J35</f>
        <v>0</v>
      </c>
      <c r="AW56" s="125">
        <f>'SO 1.1 - Přípravné práce'!J36</f>
        <v>0</v>
      </c>
      <c r="AX56" s="125">
        <f>'SO 1.1 - Přípravné práce'!J37</f>
        <v>0</v>
      </c>
      <c r="AY56" s="125">
        <f>'SO 1.1 - Přípravné práce'!J38</f>
        <v>0</v>
      </c>
      <c r="AZ56" s="125">
        <f>'SO 1.1 - Přípravné práce'!F35</f>
        <v>0</v>
      </c>
      <c r="BA56" s="125">
        <f>'SO 1.1 - Přípravné práce'!F36</f>
        <v>0</v>
      </c>
      <c r="BB56" s="125">
        <f>'SO 1.1 - Přípravné práce'!F37</f>
        <v>0</v>
      </c>
      <c r="BC56" s="125">
        <f>'SO 1.1 - Přípravné práce'!F38</f>
        <v>0</v>
      </c>
      <c r="BD56" s="127">
        <f>'SO 1.1 - Přípravné práce'!F39</f>
        <v>0</v>
      </c>
      <c r="BT56" s="128" t="s">
        <v>85</v>
      </c>
      <c r="BV56" s="128" t="s">
        <v>78</v>
      </c>
      <c r="BW56" s="128" t="s">
        <v>90</v>
      </c>
      <c r="BX56" s="128" t="s">
        <v>84</v>
      </c>
      <c r="CL56" s="128" t="s">
        <v>19</v>
      </c>
    </row>
    <row r="57" s="6" customFormat="1" ht="16.5" customHeight="1">
      <c r="A57" s="117" t="s">
        <v>86</v>
      </c>
      <c r="B57" s="118"/>
      <c r="C57" s="119"/>
      <c r="D57" s="119"/>
      <c r="E57" s="120" t="s">
        <v>91</v>
      </c>
      <c r="F57" s="120"/>
      <c r="G57" s="120"/>
      <c r="H57" s="120"/>
      <c r="I57" s="120"/>
      <c r="J57" s="119"/>
      <c r="K57" s="120" t="s">
        <v>92</v>
      </c>
      <c r="L57" s="120"/>
      <c r="M57" s="120"/>
      <c r="N57" s="120"/>
      <c r="O57" s="120"/>
      <c r="P57" s="120"/>
      <c r="Q57" s="120"/>
      <c r="R57" s="120"/>
      <c r="S57" s="120"/>
      <c r="T57" s="120"/>
      <c r="U57" s="120"/>
      <c r="V57" s="120"/>
      <c r="W57" s="120"/>
      <c r="X57" s="120"/>
      <c r="Y57" s="120"/>
      <c r="Z57" s="120"/>
      <c r="AA57" s="120"/>
      <c r="AB57" s="120"/>
      <c r="AC57" s="120"/>
      <c r="AD57" s="120"/>
      <c r="AE57" s="120"/>
      <c r="AF57" s="120"/>
      <c r="AG57" s="121">
        <f>'SO 1.2 - Ochranná opatřen...'!J32</f>
        <v>0</v>
      </c>
      <c r="AH57" s="119"/>
      <c r="AI57" s="119"/>
      <c r="AJ57" s="119"/>
      <c r="AK57" s="119"/>
      <c r="AL57" s="119"/>
      <c r="AM57" s="119"/>
      <c r="AN57" s="121">
        <f>SUM(AG57,AT57)</f>
        <v>0</v>
      </c>
      <c r="AO57" s="119"/>
      <c r="AP57" s="119"/>
      <c r="AQ57" s="122" t="s">
        <v>89</v>
      </c>
      <c r="AR57" s="123"/>
      <c r="AS57" s="124">
        <v>0</v>
      </c>
      <c r="AT57" s="125">
        <f>ROUND(SUM(AV57:AW57),2)</f>
        <v>0</v>
      </c>
      <c r="AU57" s="126">
        <f>'SO 1.2 - Ochranná opatřen...'!P88</f>
        <v>0</v>
      </c>
      <c r="AV57" s="125">
        <f>'SO 1.2 - Ochranná opatřen...'!J35</f>
        <v>0</v>
      </c>
      <c r="AW57" s="125">
        <f>'SO 1.2 - Ochranná opatřen...'!J36</f>
        <v>0</v>
      </c>
      <c r="AX57" s="125">
        <f>'SO 1.2 - Ochranná opatřen...'!J37</f>
        <v>0</v>
      </c>
      <c r="AY57" s="125">
        <f>'SO 1.2 - Ochranná opatřen...'!J38</f>
        <v>0</v>
      </c>
      <c r="AZ57" s="125">
        <f>'SO 1.2 - Ochranná opatřen...'!F35</f>
        <v>0</v>
      </c>
      <c r="BA57" s="125">
        <f>'SO 1.2 - Ochranná opatřen...'!F36</f>
        <v>0</v>
      </c>
      <c r="BB57" s="125">
        <f>'SO 1.2 - Ochranná opatřen...'!F37</f>
        <v>0</v>
      </c>
      <c r="BC57" s="125">
        <f>'SO 1.2 - Ochranná opatřen...'!F38</f>
        <v>0</v>
      </c>
      <c r="BD57" s="127">
        <f>'SO 1.2 - Ochranná opatřen...'!F39</f>
        <v>0</v>
      </c>
      <c r="BT57" s="128" t="s">
        <v>85</v>
      </c>
      <c r="BV57" s="128" t="s">
        <v>78</v>
      </c>
      <c r="BW57" s="128" t="s">
        <v>93</v>
      </c>
      <c r="BX57" s="128" t="s">
        <v>84</v>
      </c>
      <c r="CL57" s="128" t="s">
        <v>19</v>
      </c>
    </row>
    <row r="58" s="6" customFormat="1" ht="16.5" customHeight="1">
      <c r="A58" s="117" t="s">
        <v>86</v>
      </c>
      <c r="B58" s="118"/>
      <c r="C58" s="119"/>
      <c r="D58" s="119"/>
      <c r="E58" s="120" t="s">
        <v>94</v>
      </c>
      <c r="F58" s="120"/>
      <c r="G58" s="120"/>
      <c r="H58" s="120"/>
      <c r="I58" s="120"/>
      <c r="J58" s="119"/>
      <c r="K58" s="120" t="s">
        <v>95</v>
      </c>
      <c r="L58" s="120"/>
      <c r="M58" s="120"/>
      <c r="N58" s="120"/>
      <c r="O58" s="120"/>
      <c r="P58" s="120"/>
      <c r="Q58" s="120"/>
      <c r="R58" s="120"/>
      <c r="S58" s="120"/>
      <c r="T58" s="120"/>
      <c r="U58" s="120"/>
      <c r="V58" s="120"/>
      <c r="W58" s="120"/>
      <c r="X58" s="120"/>
      <c r="Y58" s="120"/>
      <c r="Z58" s="120"/>
      <c r="AA58" s="120"/>
      <c r="AB58" s="120"/>
      <c r="AC58" s="120"/>
      <c r="AD58" s="120"/>
      <c r="AE58" s="120"/>
      <c r="AF58" s="120"/>
      <c r="AG58" s="121">
        <f>'SO 1.3 - Přesuny hmot'!J32</f>
        <v>0</v>
      </c>
      <c r="AH58" s="119"/>
      <c r="AI58" s="119"/>
      <c r="AJ58" s="119"/>
      <c r="AK58" s="119"/>
      <c r="AL58" s="119"/>
      <c r="AM58" s="119"/>
      <c r="AN58" s="121">
        <f>SUM(AG58,AT58)</f>
        <v>0</v>
      </c>
      <c r="AO58" s="119"/>
      <c r="AP58" s="119"/>
      <c r="AQ58" s="122" t="s">
        <v>89</v>
      </c>
      <c r="AR58" s="123"/>
      <c r="AS58" s="129">
        <v>0</v>
      </c>
      <c r="AT58" s="130">
        <f>ROUND(SUM(AV58:AW58),2)</f>
        <v>0</v>
      </c>
      <c r="AU58" s="131">
        <f>'SO 1.3 - Přesuny hmot'!P86</f>
        <v>0</v>
      </c>
      <c r="AV58" s="130">
        <f>'SO 1.3 - Přesuny hmot'!J35</f>
        <v>0</v>
      </c>
      <c r="AW58" s="130">
        <f>'SO 1.3 - Přesuny hmot'!J36</f>
        <v>0</v>
      </c>
      <c r="AX58" s="130">
        <f>'SO 1.3 - Přesuny hmot'!J37</f>
        <v>0</v>
      </c>
      <c r="AY58" s="130">
        <f>'SO 1.3 - Přesuny hmot'!J38</f>
        <v>0</v>
      </c>
      <c r="AZ58" s="130">
        <f>'SO 1.3 - Přesuny hmot'!F35</f>
        <v>0</v>
      </c>
      <c r="BA58" s="130">
        <f>'SO 1.3 - Přesuny hmot'!F36</f>
        <v>0</v>
      </c>
      <c r="BB58" s="130">
        <f>'SO 1.3 - Přesuny hmot'!F37</f>
        <v>0</v>
      </c>
      <c r="BC58" s="130">
        <f>'SO 1.3 - Přesuny hmot'!F38</f>
        <v>0</v>
      </c>
      <c r="BD58" s="132">
        <f>'SO 1.3 - Přesuny hmot'!F39</f>
        <v>0</v>
      </c>
      <c r="BT58" s="128" t="s">
        <v>85</v>
      </c>
      <c r="BV58" s="128" t="s">
        <v>78</v>
      </c>
      <c r="BW58" s="128" t="s">
        <v>96</v>
      </c>
      <c r="BX58" s="128" t="s">
        <v>84</v>
      </c>
      <c r="CL58" s="128" t="s">
        <v>19</v>
      </c>
    </row>
    <row r="59" s="1" customFormat="1" ht="30" customHeight="1">
      <c r="B59" s="36"/>
      <c r="C59" s="37"/>
      <c r="D59" s="37"/>
      <c r="E59" s="37"/>
      <c r="F59" s="37"/>
      <c r="G59" s="37"/>
      <c r="H59" s="37"/>
      <c r="I59" s="37"/>
      <c r="J59" s="37"/>
      <c r="K59" s="37"/>
      <c r="L59" s="37"/>
      <c r="M59" s="37"/>
      <c r="N59" s="37"/>
      <c r="O59" s="37"/>
      <c r="P59" s="37"/>
      <c r="Q59" s="37"/>
      <c r="R59" s="37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F59" s="37"/>
      <c r="AG59" s="37"/>
      <c r="AH59" s="37"/>
      <c r="AI59" s="37"/>
      <c r="AJ59" s="37"/>
      <c r="AK59" s="37"/>
      <c r="AL59" s="37"/>
      <c r="AM59" s="37"/>
      <c r="AN59" s="37"/>
      <c r="AO59" s="37"/>
      <c r="AP59" s="37"/>
      <c r="AQ59" s="37"/>
      <c r="AR59" s="41"/>
    </row>
    <row r="60" s="1" customFormat="1" ht="6.96" customHeight="1">
      <c r="B60" s="55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6"/>
      <c r="O60" s="56"/>
      <c r="P60" s="56"/>
      <c r="Q60" s="56"/>
      <c r="R60" s="56"/>
      <c r="S60" s="56"/>
      <c r="T60" s="56"/>
      <c r="U60" s="56"/>
      <c r="V60" s="56"/>
      <c r="W60" s="56"/>
      <c r="X60" s="56"/>
      <c r="Y60" s="56"/>
      <c r="Z60" s="56"/>
      <c r="AA60" s="56"/>
      <c r="AB60" s="56"/>
      <c r="AC60" s="56"/>
      <c r="AD60" s="56"/>
      <c r="AE60" s="56"/>
      <c r="AF60" s="56"/>
      <c r="AG60" s="56"/>
      <c r="AH60" s="56"/>
      <c r="AI60" s="56"/>
      <c r="AJ60" s="56"/>
      <c r="AK60" s="56"/>
      <c r="AL60" s="56"/>
      <c r="AM60" s="56"/>
      <c r="AN60" s="56"/>
      <c r="AO60" s="56"/>
      <c r="AP60" s="56"/>
      <c r="AQ60" s="56"/>
      <c r="AR60" s="41"/>
    </row>
  </sheetData>
  <sheetProtection sheet="1" formatColumns="0" formatRows="0" objects="1" scenarios="1" spinCount="100000" saltValue="OZxot0wvHyyDZGRGPXAUaDjFts7vX83PTuShEapYsHpQ2M3iceyZ2eaosHSnxmCLil3uOsw/bE+gKQUHHJleqg==" hashValue="9hX3HBxQkm44GNREicqwLecBXdiBPI4uPGPLfEkJvT7XnA5t2Lo0QUpkm/6Aj7aJTRmp0eGS7VphlqCXUX8NbQ==" algorithmName="SHA-512" password="C722"/>
  <mergeCells count="54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E58:I58"/>
    <mergeCell ref="K58:AF58"/>
  </mergeCells>
  <hyperlinks>
    <hyperlink ref="A56" location="'SO 1.1 - Přípravné práce'!C2" display="/"/>
    <hyperlink ref="A57" location="'SO 1.2 - Ochranná opatřen...'!C2" display="/"/>
    <hyperlink ref="A58" location="'SO 1.3 - Přesuny hmot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90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8"/>
      <c r="AT3" s="15" t="s">
        <v>85</v>
      </c>
    </row>
    <row r="4" ht="24.96" customHeight="1">
      <c r="B4" s="18"/>
      <c r="D4" s="137" t="s">
        <v>97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8" t="s">
        <v>16</v>
      </c>
      <c r="L6" s="18"/>
    </row>
    <row r="7" ht="16.5" customHeight="1">
      <c r="B7" s="18"/>
      <c r="E7" s="139" t="str">
        <f>'Rekapitulace stavby'!K6</f>
        <v>Údržba skalních zářezů na trati na trati č. 198 v úseku Strakonice Vimperk</v>
      </c>
      <c r="F7" s="138"/>
      <c r="G7" s="138"/>
      <c r="H7" s="138"/>
      <c r="L7" s="18"/>
    </row>
    <row r="8" ht="12" customHeight="1">
      <c r="B8" s="18"/>
      <c r="D8" s="138" t="s">
        <v>98</v>
      </c>
      <c r="L8" s="18"/>
    </row>
    <row r="9" s="1" customFormat="1" ht="16.5" customHeight="1">
      <c r="B9" s="41"/>
      <c r="E9" s="139" t="s">
        <v>99</v>
      </c>
      <c r="F9" s="1"/>
      <c r="G9" s="1"/>
      <c r="H9" s="1"/>
      <c r="I9" s="140"/>
      <c r="L9" s="41"/>
    </row>
    <row r="10" s="1" customFormat="1" ht="12" customHeight="1">
      <c r="B10" s="41"/>
      <c r="D10" s="138" t="s">
        <v>100</v>
      </c>
      <c r="I10" s="140"/>
      <c r="L10" s="41"/>
    </row>
    <row r="11" s="1" customFormat="1" ht="36.96" customHeight="1">
      <c r="B11" s="41"/>
      <c r="E11" s="141" t="s">
        <v>101</v>
      </c>
      <c r="F11" s="1"/>
      <c r="G11" s="1"/>
      <c r="H11" s="1"/>
      <c r="I11" s="140"/>
      <c r="L11" s="41"/>
    </row>
    <row r="12" s="1" customFormat="1">
      <c r="B12" s="41"/>
      <c r="I12" s="140"/>
      <c r="L12" s="41"/>
    </row>
    <row r="13" s="1" customFormat="1" ht="12" customHeight="1">
      <c r="B13" s="41"/>
      <c r="D13" s="138" t="s">
        <v>18</v>
      </c>
      <c r="F13" s="15" t="s">
        <v>19</v>
      </c>
      <c r="I13" s="142" t="s">
        <v>20</v>
      </c>
      <c r="J13" s="15" t="s">
        <v>21</v>
      </c>
      <c r="L13" s="41"/>
    </row>
    <row r="14" s="1" customFormat="1" ht="12" customHeight="1">
      <c r="B14" s="41"/>
      <c r="D14" s="138" t="s">
        <v>22</v>
      </c>
      <c r="F14" s="15" t="s">
        <v>23</v>
      </c>
      <c r="I14" s="142" t="s">
        <v>24</v>
      </c>
      <c r="J14" s="143" t="str">
        <f>'Rekapitulace stavby'!AN8</f>
        <v>26. 4. 2019</v>
      </c>
      <c r="L14" s="41"/>
    </row>
    <row r="15" s="1" customFormat="1" ht="10.8" customHeight="1">
      <c r="B15" s="41"/>
      <c r="I15" s="140"/>
      <c r="L15" s="41"/>
    </row>
    <row r="16" s="1" customFormat="1" ht="12" customHeight="1">
      <c r="B16" s="41"/>
      <c r="D16" s="138" t="s">
        <v>26</v>
      </c>
      <c r="I16" s="142" t="s">
        <v>27</v>
      </c>
      <c r="J16" s="15" t="s">
        <v>28</v>
      </c>
      <c r="L16" s="41"/>
    </row>
    <row r="17" s="1" customFormat="1" ht="18" customHeight="1">
      <c r="B17" s="41"/>
      <c r="E17" s="15" t="s">
        <v>29</v>
      </c>
      <c r="I17" s="142" t="s">
        <v>30</v>
      </c>
      <c r="J17" s="15" t="s">
        <v>31</v>
      </c>
      <c r="L17" s="41"/>
    </row>
    <row r="18" s="1" customFormat="1" ht="6.96" customHeight="1">
      <c r="B18" s="41"/>
      <c r="I18" s="140"/>
      <c r="L18" s="41"/>
    </row>
    <row r="19" s="1" customFormat="1" ht="12" customHeight="1">
      <c r="B19" s="41"/>
      <c r="D19" s="138" t="s">
        <v>32</v>
      </c>
      <c r="I19" s="142" t="s">
        <v>27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2" t="s">
        <v>30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0"/>
      <c r="L21" s="41"/>
    </row>
    <row r="22" s="1" customFormat="1" ht="12" customHeight="1">
      <c r="B22" s="41"/>
      <c r="D22" s="138" t="s">
        <v>34</v>
      </c>
      <c r="I22" s="142" t="s">
        <v>27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2" t="s">
        <v>30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0"/>
      <c r="L24" s="41"/>
    </row>
    <row r="25" s="1" customFormat="1" ht="12" customHeight="1">
      <c r="B25" s="41"/>
      <c r="D25" s="138" t="s">
        <v>38</v>
      </c>
      <c r="I25" s="142" t="s">
        <v>27</v>
      </c>
      <c r="J25" s="15" t="s">
        <v>35</v>
      </c>
      <c r="L25" s="41"/>
    </row>
    <row r="26" s="1" customFormat="1" ht="18" customHeight="1">
      <c r="B26" s="41"/>
      <c r="E26" s="15" t="s">
        <v>39</v>
      </c>
      <c r="I26" s="142" t="s">
        <v>30</v>
      </c>
      <c r="J26" s="15" t="s">
        <v>35</v>
      </c>
      <c r="L26" s="41"/>
    </row>
    <row r="27" s="1" customFormat="1" ht="6.96" customHeight="1">
      <c r="B27" s="41"/>
      <c r="I27" s="140"/>
      <c r="L27" s="41"/>
    </row>
    <row r="28" s="1" customFormat="1" ht="12" customHeight="1">
      <c r="B28" s="41"/>
      <c r="D28" s="138" t="s">
        <v>40</v>
      </c>
      <c r="I28" s="140"/>
      <c r="L28" s="41"/>
    </row>
    <row r="29" s="7" customFormat="1" ht="16.5" customHeight="1">
      <c r="B29" s="144"/>
      <c r="E29" s="145" t="s">
        <v>35</v>
      </c>
      <c r="F29" s="145"/>
      <c r="G29" s="145"/>
      <c r="H29" s="145"/>
      <c r="I29" s="146"/>
      <c r="L29" s="144"/>
    </row>
    <row r="30" s="1" customFormat="1" ht="6.96" customHeight="1">
      <c r="B30" s="41"/>
      <c r="I30" s="140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7"/>
      <c r="J31" s="69"/>
      <c r="K31" s="69"/>
      <c r="L31" s="41"/>
    </row>
    <row r="32" s="1" customFormat="1" ht="25.44" customHeight="1">
      <c r="B32" s="41"/>
      <c r="D32" s="148" t="s">
        <v>42</v>
      </c>
      <c r="I32" s="140"/>
      <c r="J32" s="149">
        <f>ROUND(J88,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7"/>
      <c r="J33" s="69"/>
      <c r="K33" s="69"/>
      <c r="L33" s="41"/>
    </row>
    <row r="34" s="1" customFormat="1" ht="14.4" customHeight="1">
      <c r="B34" s="41"/>
      <c r="F34" s="150" t="s">
        <v>44</v>
      </c>
      <c r="I34" s="151" t="s">
        <v>43</v>
      </c>
      <c r="J34" s="150" t="s">
        <v>45</v>
      </c>
      <c r="L34" s="41"/>
    </row>
    <row r="35" s="1" customFormat="1" ht="14.4" customHeight="1">
      <c r="B35" s="41"/>
      <c r="D35" s="138" t="s">
        <v>46</v>
      </c>
      <c r="E35" s="138" t="s">
        <v>47</v>
      </c>
      <c r="F35" s="152">
        <f>ROUND((SUM(BE88:BE106)),  2)</f>
        <v>0</v>
      </c>
      <c r="I35" s="153">
        <v>0.20999999999999999</v>
      </c>
      <c r="J35" s="152">
        <f>ROUND(((SUM(BE88:BE106))*I35),  2)</f>
        <v>0</v>
      </c>
      <c r="L35" s="41"/>
    </row>
    <row r="36" s="1" customFormat="1" ht="14.4" customHeight="1">
      <c r="B36" s="41"/>
      <c r="E36" s="138" t="s">
        <v>48</v>
      </c>
      <c r="F36" s="152">
        <f>ROUND((SUM(BF88:BF106)),  2)</f>
        <v>0</v>
      </c>
      <c r="I36" s="153">
        <v>0.14999999999999999</v>
      </c>
      <c r="J36" s="152">
        <f>ROUND(((SUM(BF88:BF106))*I36),  2)</f>
        <v>0</v>
      </c>
      <c r="L36" s="41"/>
    </row>
    <row r="37" hidden="1" s="1" customFormat="1" ht="14.4" customHeight="1">
      <c r="B37" s="41"/>
      <c r="E37" s="138" t="s">
        <v>49</v>
      </c>
      <c r="F37" s="152">
        <f>ROUND((SUM(BG88:BG106)),  2)</f>
        <v>0</v>
      </c>
      <c r="I37" s="153">
        <v>0.20999999999999999</v>
      </c>
      <c r="J37" s="152">
        <f>0</f>
        <v>0</v>
      </c>
      <c r="L37" s="41"/>
    </row>
    <row r="38" hidden="1" s="1" customFormat="1" ht="14.4" customHeight="1">
      <c r="B38" s="41"/>
      <c r="E38" s="138" t="s">
        <v>50</v>
      </c>
      <c r="F38" s="152">
        <f>ROUND((SUM(BH88:BH106)),  2)</f>
        <v>0</v>
      </c>
      <c r="I38" s="153">
        <v>0.14999999999999999</v>
      </c>
      <c r="J38" s="152">
        <f>0</f>
        <v>0</v>
      </c>
      <c r="L38" s="41"/>
    </row>
    <row r="39" hidden="1" s="1" customFormat="1" ht="14.4" customHeight="1">
      <c r="B39" s="41"/>
      <c r="E39" s="138" t="s">
        <v>51</v>
      </c>
      <c r="F39" s="152">
        <f>ROUND((SUM(BI88:BI106)),  2)</f>
        <v>0</v>
      </c>
      <c r="I39" s="153">
        <v>0</v>
      </c>
      <c r="J39" s="152">
        <f>0</f>
        <v>0</v>
      </c>
      <c r="L39" s="41"/>
    </row>
    <row r="40" s="1" customFormat="1" ht="6.96" customHeight="1">
      <c r="B40" s="41"/>
      <c r="I40" s="140"/>
      <c r="L40" s="41"/>
    </row>
    <row r="41" s="1" customFormat="1" ht="25.44" customHeight="1">
      <c r="B41" s="41"/>
      <c r="C41" s="154"/>
      <c r="D41" s="155" t="s">
        <v>52</v>
      </c>
      <c r="E41" s="156"/>
      <c r="F41" s="156"/>
      <c r="G41" s="157" t="s">
        <v>53</v>
      </c>
      <c r="H41" s="158" t="s">
        <v>54</v>
      </c>
      <c r="I41" s="159"/>
      <c r="J41" s="160">
        <f>SUM(J32:J39)</f>
        <v>0</v>
      </c>
      <c r="K41" s="161"/>
      <c r="L41" s="41"/>
    </row>
    <row r="42" s="1" customFormat="1" ht="14.4" customHeight="1"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41"/>
    </row>
    <row r="46" s="1" customFormat="1" ht="6.96" customHeight="1">
      <c r="B46" s="165"/>
      <c r="C46" s="166"/>
      <c r="D46" s="166"/>
      <c r="E46" s="166"/>
      <c r="F46" s="166"/>
      <c r="G46" s="166"/>
      <c r="H46" s="166"/>
      <c r="I46" s="167"/>
      <c r="J46" s="166"/>
      <c r="K46" s="166"/>
      <c r="L46" s="41"/>
    </row>
    <row r="47" s="1" customFormat="1" ht="24.96" customHeight="1">
      <c r="B47" s="36"/>
      <c r="C47" s="21" t="s">
        <v>102</v>
      </c>
      <c r="D47" s="37"/>
      <c r="E47" s="37"/>
      <c r="F47" s="37"/>
      <c r="G47" s="37"/>
      <c r="H47" s="37"/>
      <c r="I47" s="140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0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0"/>
      <c r="J49" s="37"/>
      <c r="K49" s="37"/>
      <c r="L49" s="41"/>
    </row>
    <row r="50" s="1" customFormat="1" ht="16.5" customHeight="1">
      <c r="B50" s="36"/>
      <c r="C50" s="37"/>
      <c r="D50" s="37"/>
      <c r="E50" s="168" t="str">
        <f>E7</f>
        <v>Údržba skalních zářezů na trati na trati č. 198 v úseku Strakonice Vimperk</v>
      </c>
      <c r="F50" s="30"/>
      <c r="G50" s="30"/>
      <c r="H50" s="30"/>
      <c r="I50" s="140"/>
      <c r="J50" s="37"/>
      <c r="K50" s="37"/>
      <c r="L50" s="41"/>
    </row>
    <row r="51" ht="12" customHeight="1">
      <c r="B51" s="19"/>
      <c r="C51" s="30" t="s">
        <v>98</v>
      </c>
      <c r="D51" s="20"/>
      <c r="E51" s="20"/>
      <c r="F51" s="20"/>
      <c r="G51" s="20"/>
      <c r="H51" s="20"/>
      <c r="I51" s="133"/>
      <c r="J51" s="20"/>
      <c r="K51" s="20"/>
      <c r="L51" s="18"/>
    </row>
    <row r="52" s="1" customFormat="1" ht="16.5" customHeight="1">
      <c r="B52" s="36"/>
      <c r="C52" s="37"/>
      <c r="D52" s="37"/>
      <c r="E52" s="168" t="s">
        <v>99</v>
      </c>
      <c r="F52" s="37"/>
      <c r="G52" s="37"/>
      <c r="H52" s="37"/>
      <c r="I52" s="140"/>
      <c r="J52" s="37"/>
      <c r="K52" s="37"/>
      <c r="L52" s="41"/>
    </row>
    <row r="53" s="1" customFormat="1" ht="12" customHeight="1">
      <c r="B53" s="36"/>
      <c r="C53" s="30" t="s">
        <v>100</v>
      </c>
      <c r="D53" s="37"/>
      <c r="E53" s="37"/>
      <c r="F53" s="37"/>
      <c r="G53" s="37"/>
      <c r="H53" s="37"/>
      <c r="I53" s="140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>SO 1.1 - Přípravné práce</v>
      </c>
      <c r="F54" s="37"/>
      <c r="G54" s="37"/>
      <c r="H54" s="37"/>
      <c r="I54" s="140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0"/>
      <c r="J55" s="37"/>
      <c r="K55" s="37"/>
      <c r="L55" s="41"/>
    </row>
    <row r="56" s="1" customFormat="1" ht="12" customHeight="1">
      <c r="B56" s="36"/>
      <c r="C56" s="30" t="s">
        <v>22</v>
      </c>
      <c r="D56" s="37"/>
      <c r="E56" s="37"/>
      <c r="F56" s="25" t="str">
        <f>F14</f>
        <v>Strakonice - Vimperk</v>
      </c>
      <c r="G56" s="37"/>
      <c r="H56" s="37"/>
      <c r="I56" s="142" t="s">
        <v>24</v>
      </c>
      <c r="J56" s="65" t="str">
        <f>IF(J14="","",J14)</f>
        <v>26. 4. 2019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0"/>
      <c r="J57" s="37"/>
      <c r="K57" s="37"/>
      <c r="L57" s="41"/>
    </row>
    <row r="58" s="1" customFormat="1" ht="13.65" customHeight="1">
      <c r="B58" s="36"/>
      <c r="C58" s="30" t="s">
        <v>26</v>
      </c>
      <c r="D58" s="37"/>
      <c r="E58" s="37"/>
      <c r="F58" s="25" t="str">
        <f>E17</f>
        <v xml:space="preserve">Správa železniční dopravní cesty, s. o., OŘ Plzeň </v>
      </c>
      <c r="G58" s="37"/>
      <c r="H58" s="37"/>
      <c r="I58" s="142" t="s">
        <v>34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32</v>
      </c>
      <c r="D59" s="37"/>
      <c r="E59" s="37"/>
      <c r="F59" s="25" t="str">
        <f>IF(E20="","",E20)</f>
        <v>Vyplň údaj</v>
      </c>
      <c r="G59" s="37"/>
      <c r="H59" s="37"/>
      <c r="I59" s="142" t="s">
        <v>38</v>
      </c>
      <c r="J59" s="34" t="str">
        <f>E26</f>
        <v>Libor Brabenec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0"/>
      <c r="J60" s="37"/>
      <c r="K60" s="37"/>
      <c r="L60" s="41"/>
    </row>
    <row r="61" s="1" customFormat="1" ht="29.28" customHeight="1">
      <c r="B61" s="36"/>
      <c r="C61" s="169" t="s">
        <v>103</v>
      </c>
      <c r="D61" s="170"/>
      <c r="E61" s="170"/>
      <c r="F61" s="170"/>
      <c r="G61" s="170"/>
      <c r="H61" s="170"/>
      <c r="I61" s="171"/>
      <c r="J61" s="172" t="s">
        <v>104</v>
      </c>
      <c r="K61" s="170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0"/>
      <c r="J62" s="37"/>
      <c r="K62" s="37"/>
      <c r="L62" s="41"/>
    </row>
    <row r="63" s="1" customFormat="1" ht="22.8" customHeight="1">
      <c r="B63" s="36"/>
      <c r="C63" s="173" t="s">
        <v>74</v>
      </c>
      <c r="D63" s="37"/>
      <c r="E63" s="37"/>
      <c r="F63" s="37"/>
      <c r="G63" s="37"/>
      <c r="H63" s="37"/>
      <c r="I63" s="140"/>
      <c r="J63" s="95">
        <f>J88</f>
        <v>0</v>
      </c>
      <c r="K63" s="37"/>
      <c r="L63" s="41"/>
      <c r="AU63" s="15" t="s">
        <v>105</v>
      </c>
    </row>
    <row r="64" s="8" customFormat="1" ht="24.96" customHeight="1">
      <c r="B64" s="174"/>
      <c r="C64" s="175"/>
      <c r="D64" s="176" t="s">
        <v>106</v>
      </c>
      <c r="E64" s="177"/>
      <c r="F64" s="177"/>
      <c r="G64" s="177"/>
      <c r="H64" s="177"/>
      <c r="I64" s="178"/>
      <c r="J64" s="179">
        <f>J91</f>
        <v>0</v>
      </c>
      <c r="K64" s="175"/>
      <c r="L64" s="180"/>
    </row>
    <row r="65" s="9" customFormat="1" ht="19.92" customHeight="1">
      <c r="B65" s="181"/>
      <c r="C65" s="119"/>
      <c r="D65" s="182" t="s">
        <v>107</v>
      </c>
      <c r="E65" s="183"/>
      <c r="F65" s="183"/>
      <c r="G65" s="183"/>
      <c r="H65" s="183"/>
      <c r="I65" s="184"/>
      <c r="J65" s="185">
        <f>J92</f>
        <v>0</v>
      </c>
      <c r="K65" s="119"/>
      <c r="L65" s="186"/>
    </row>
    <row r="66" s="9" customFormat="1" ht="19.92" customHeight="1">
      <c r="B66" s="181"/>
      <c r="C66" s="119"/>
      <c r="D66" s="182" t="s">
        <v>108</v>
      </c>
      <c r="E66" s="183"/>
      <c r="F66" s="183"/>
      <c r="G66" s="183"/>
      <c r="H66" s="183"/>
      <c r="I66" s="184"/>
      <c r="J66" s="185">
        <f>J100</f>
        <v>0</v>
      </c>
      <c r="K66" s="119"/>
      <c r="L66" s="186"/>
    </row>
    <row r="67" s="1" customFormat="1" ht="21.84" customHeight="1">
      <c r="B67" s="36"/>
      <c r="C67" s="37"/>
      <c r="D67" s="37"/>
      <c r="E67" s="37"/>
      <c r="F67" s="37"/>
      <c r="G67" s="37"/>
      <c r="H67" s="37"/>
      <c r="I67" s="140"/>
      <c r="J67" s="37"/>
      <c r="K67" s="37"/>
      <c r="L67" s="41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64"/>
      <c r="J68" s="56"/>
      <c r="K68" s="56"/>
      <c r="L68" s="41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67"/>
      <c r="J72" s="58"/>
      <c r="K72" s="58"/>
      <c r="L72" s="41"/>
    </row>
    <row r="73" s="1" customFormat="1" ht="24.96" customHeight="1">
      <c r="B73" s="36"/>
      <c r="C73" s="21" t="s">
        <v>109</v>
      </c>
      <c r="D73" s="37"/>
      <c r="E73" s="37"/>
      <c r="F73" s="37"/>
      <c r="G73" s="37"/>
      <c r="H73" s="37"/>
      <c r="I73" s="140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40"/>
      <c r="J74" s="37"/>
      <c r="K74" s="37"/>
      <c r="L74" s="41"/>
    </row>
    <row r="75" s="1" customFormat="1" ht="12" customHeight="1">
      <c r="B75" s="36"/>
      <c r="C75" s="30" t="s">
        <v>16</v>
      </c>
      <c r="D75" s="37"/>
      <c r="E75" s="37"/>
      <c r="F75" s="37"/>
      <c r="G75" s="37"/>
      <c r="H75" s="37"/>
      <c r="I75" s="140"/>
      <c r="J75" s="37"/>
      <c r="K75" s="37"/>
      <c r="L75" s="41"/>
    </row>
    <row r="76" s="1" customFormat="1" ht="16.5" customHeight="1">
      <c r="B76" s="36"/>
      <c r="C76" s="37"/>
      <c r="D76" s="37"/>
      <c r="E76" s="168" t="str">
        <f>E7</f>
        <v>Údržba skalních zářezů na trati na trati č. 198 v úseku Strakonice Vimperk</v>
      </c>
      <c r="F76" s="30"/>
      <c r="G76" s="30"/>
      <c r="H76" s="30"/>
      <c r="I76" s="140"/>
      <c r="J76" s="37"/>
      <c r="K76" s="37"/>
      <c r="L76" s="41"/>
    </row>
    <row r="77" ht="12" customHeight="1">
      <c r="B77" s="19"/>
      <c r="C77" s="30" t="s">
        <v>98</v>
      </c>
      <c r="D77" s="20"/>
      <c r="E77" s="20"/>
      <c r="F77" s="20"/>
      <c r="G77" s="20"/>
      <c r="H77" s="20"/>
      <c r="I77" s="133"/>
      <c r="J77" s="20"/>
      <c r="K77" s="20"/>
      <c r="L77" s="18"/>
    </row>
    <row r="78" s="1" customFormat="1" ht="16.5" customHeight="1">
      <c r="B78" s="36"/>
      <c r="C78" s="37"/>
      <c r="D78" s="37"/>
      <c r="E78" s="168" t="s">
        <v>99</v>
      </c>
      <c r="F78" s="37"/>
      <c r="G78" s="37"/>
      <c r="H78" s="37"/>
      <c r="I78" s="140"/>
      <c r="J78" s="37"/>
      <c r="K78" s="37"/>
      <c r="L78" s="41"/>
    </row>
    <row r="79" s="1" customFormat="1" ht="12" customHeight="1">
      <c r="B79" s="36"/>
      <c r="C79" s="30" t="s">
        <v>100</v>
      </c>
      <c r="D79" s="37"/>
      <c r="E79" s="37"/>
      <c r="F79" s="37"/>
      <c r="G79" s="37"/>
      <c r="H79" s="37"/>
      <c r="I79" s="140"/>
      <c r="J79" s="37"/>
      <c r="K79" s="37"/>
      <c r="L79" s="41"/>
    </row>
    <row r="80" s="1" customFormat="1" ht="16.5" customHeight="1">
      <c r="B80" s="36"/>
      <c r="C80" s="37"/>
      <c r="D80" s="37"/>
      <c r="E80" s="62" t="str">
        <f>E11</f>
        <v>SO 1.1 - Přípravné práce</v>
      </c>
      <c r="F80" s="37"/>
      <c r="G80" s="37"/>
      <c r="H80" s="37"/>
      <c r="I80" s="140"/>
      <c r="J80" s="37"/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40"/>
      <c r="J81" s="37"/>
      <c r="K81" s="37"/>
      <c r="L81" s="41"/>
    </row>
    <row r="82" s="1" customFormat="1" ht="12" customHeight="1">
      <c r="B82" s="36"/>
      <c r="C82" s="30" t="s">
        <v>22</v>
      </c>
      <c r="D82" s="37"/>
      <c r="E82" s="37"/>
      <c r="F82" s="25" t="str">
        <f>F14</f>
        <v>Strakonice - Vimperk</v>
      </c>
      <c r="G82" s="37"/>
      <c r="H82" s="37"/>
      <c r="I82" s="142" t="s">
        <v>24</v>
      </c>
      <c r="J82" s="65" t="str">
        <f>IF(J14="","",J14)</f>
        <v>26. 4. 2019</v>
      </c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0"/>
      <c r="J83" s="37"/>
      <c r="K83" s="37"/>
      <c r="L83" s="41"/>
    </row>
    <row r="84" s="1" customFormat="1" ht="13.65" customHeight="1">
      <c r="B84" s="36"/>
      <c r="C84" s="30" t="s">
        <v>26</v>
      </c>
      <c r="D84" s="37"/>
      <c r="E84" s="37"/>
      <c r="F84" s="25" t="str">
        <f>E17</f>
        <v xml:space="preserve">Správa železniční dopravní cesty, s. o., OŘ Plzeň </v>
      </c>
      <c r="G84" s="37"/>
      <c r="H84" s="37"/>
      <c r="I84" s="142" t="s">
        <v>34</v>
      </c>
      <c r="J84" s="34" t="str">
        <f>E23</f>
        <v xml:space="preserve"> </v>
      </c>
      <c r="K84" s="37"/>
      <c r="L84" s="41"/>
    </row>
    <row r="85" s="1" customFormat="1" ht="13.65" customHeight="1">
      <c r="B85" s="36"/>
      <c r="C85" s="30" t="s">
        <v>32</v>
      </c>
      <c r="D85" s="37"/>
      <c r="E85" s="37"/>
      <c r="F85" s="25" t="str">
        <f>IF(E20="","",E20)</f>
        <v>Vyplň údaj</v>
      </c>
      <c r="G85" s="37"/>
      <c r="H85" s="37"/>
      <c r="I85" s="142" t="s">
        <v>38</v>
      </c>
      <c r="J85" s="34" t="str">
        <f>E26</f>
        <v>Libor Brabenec</v>
      </c>
      <c r="K85" s="37"/>
      <c r="L85" s="41"/>
    </row>
    <row r="86" s="1" customFormat="1" ht="10.32" customHeight="1">
      <c r="B86" s="36"/>
      <c r="C86" s="37"/>
      <c r="D86" s="37"/>
      <c r="E86" s="37"/>
      <c r="F86" s="37"/>
      <c r="G86" s="37"/>
      <c r="H86" s="37"/>
      <c r="I86" s="140"/>
      <c r="J86" s="37"/>
      <c r="K86" s="37"/>
      <c r="L86" s="41"/>
    </row>
    <row r="87" s="10" customFormat="1" ht="29.28" customHeight="1">
      <c r="B87" s="187"/>
      <c r="C87" s="188" t="s">
        <v>110</v>
      </c>
      <c r="D87" s="189" t="s">
        <v>61</v>
      </c>
      <c r="E87" s="189" t="s">
        <v>57</v>
      </c>
      <c r="F87" s="189" t="s">
        <v>58</v>
      </c>
      <c r="G87" s="189" t="s">
        <v>111</v>
      </c>
      <c r="H87" s="189" t="s">
        <v>112</v>
      </c>
      <c r="I87" s="190" t="s">
        <v>113</v>
      </c>
      <c r="J87" s="189" t="s">
        <v>104</v>
      </c>
      <c r="K87" s="191" t="s">
        <v>114</v>
      </c>
      <c r="L87" s="192"/>
      <c r="M87" s="85" t="s">
        <v>35</v>
      </c>
      <c r="N87" s="86" t="s">
        <v>46</v>
      </c>
      <c r="O87" s="86" t="s">
        <v>115</v>
      </c>
      <c r="P87" s="86" t="s">
        <v>116</v>
      </c>
      <c r="Q87" s="86" t="s">
        <v>117</v>
      </c>
      <c r="R87" s="86" t="s">
        <v>118</v>
      </c>
      <c r="S87" s="86" t="s">
        <v>119</v>
      </c>
      <c r="T87" s="87" t="s">
        <v>120</v>
      </c>
    </row>
    <row r="88" s="1" customFormat="1" ht="22.8" customHeight="1">
      <c r="B88" s="36"/>
      <c r="C88" s="92" t="s">
        <v>121</v>
      </c>
      <c r="D88" s="37"/>
      <c r="E88" s="37"/>
      <c r="F88" s="37"/>
      <c r="G88" s="37"/>
      <c r="H88" s="37"/>
      <c r="I88" s="140"/>
      <c r="J88" s="193">
        <f>BK88</f>
        <v>0</v>
      </c>
      <c r="K88" s="37"/>
      <c r="L88" s="41"/>
      <c r="M88" s="88"/>
      <c r="N88" s="89"/>
      <c r="O88" s="89"/>
      <c r="P88" s="194">
        <f>P89+P90+P91</f>
        <v>0</v>
      </c>
      <c r="Q88" s="89"/>
      <c r="R88" s="194">
        <f>R89+R90+R91</f>
        <v>0</v>
      </c>
      <c r="S88" s="89"/>
      <c r="T88" s="195">
        <f>T89+T90+T91</f>
        <v>0</v>
      </c>
      <c r="AT88" s="15" t="s">
        <v>75</v>
      </c>
      <c r="AU88" s="15" t="s">
        <v>105</v>
      </c>
      <c r="BK88" s="196">
        <f>BK89+BK90+BK91</f>
        <v>0</v>
      </c>
    </row>
    <row r="89" s="1" customFormat="1" ht="22.5" customHeight="1">
      <c r="B89" s="36"/>
      <c r="C89" s="197" t="s">
        <v>122</v>
      </c>
      <c r="D89" s="197" t="s">
        <v>123</v>
      </c>
      <c r="E89" s="198" t="s">
        <v>124</v>
      </c>
      <c r="F89" s="199" t="s">
        <v>125</v>
      </c>
      <c r="G89" s="200" t="s">
        <v>126</v>
      </c>
      <c r="H89" s="201">
        <v>800</v>
      </c>
      <c r="I89" s="202"/>
      <c r="J89" s="203">
        <f>ROUND(I89*H89,2)</f>
        <v>0</v>
      </c>
      <c r="K89" s="199" t="s">
        <v>127</v>
      </c>
      <c r="L89" s="204"/>
      <c r="M89" s="205" t="s">
        <v>35</v>
      </c>
      <c r="N89" s="206" t="s">
        <v>47</v>
      </c>
      <c r="O89" s="77"/>
      <c r="P89" s="207">
        <f>O89*H89</f>
        <v>0</v>
      </c>
      <c r="Q89" s="207">
        <v>0</v>
      </c>
      <c r="R89" s="207">
        <f>Q89*H89</f>
        <v>0</v>
      </c>
      <c r="S89" s="207">
        <v>0</v>
      </c>
      <c r="T89" s="208">
        <f>S89*H89</f>
        <v>0</v>
      </c>
      <c r="AR89" s="15" t="s">
        <v>128</v>
      </c>
      <c r="AT89" s="15" t="s">
        <v>123</v>
      </c>
      <c r="AU89" s="15" t="s">
        <v>76</v>
      </c>
      <c r="AY89" s="15" t="s">
        <v>129</v>
      </c>
      <c r="BE89" s="209">
        <f>IF(N89="základní",J89,0)</f>
        <v>0</v>
      </c>
      <c r="BF89" s="209">
        <f>IF(N89="snížená",J89,0)</f>
        <v>0</v>
      </c>
      <c r="BG89" s="209">
        <f>IF(N89="zákl. přenesená",J89,0)</f>
        <v>0</v>
      </c>
      <c r="BH89" s="209">
        <f>IF(N89="sníž. přenesená",J89,0)</f>
        <v>0</v>
      </c>
      <c r="BI89" s="209">
        <f>IF(N89="nulová",J89,0)</f>
        <v>0</v>
      </c>
      <c r="BJ89" s="15" t="s">
        <v>83</v>
      </c>
      <c r="BK89" s="209">
        <f>ROUND(I89*H89,2)</f>
        <v>0</v>
      </c>
      <c r="BL89" s="15" t="s">
        <v>130</v>
      </c>
      <c r="BM89" s="15" t="s">
        <v>131</v>
      </c>
    </row>
    <row r="90" s="1" customFormat="1">
      <c r="B90" s="36"/>
      <c r="C90" s="37"/>
      <c r="D90" s="210" t="s">
        <v>132</v>
      </c>
      <c r="E90" s="37"/>
      <c r="F90" s="211" t="s">
        <v>133</v>
      </c>
      <c r="G90" s="37"/>
      <c r="H90" s="37"/>
      <c r="I90" s="140"/>
      <c r="J90" s="37"/>
      <c r="K90" s="37"/>
      <c r="L90" s="41"/>
      <c r="M90" s="212"/>
      <c r="N90" s="77"/>
      <c r="O90" s="77"/>
      <c r="P90" s="77"/>
      <c r="Q90" s="77"/>
      <c r="R90" s="77"/>
      <c r="S90" s="77"/>
      <c r="T90" s="78"/>
      <c r="AT90" s="15" t="s">
        <v>132</v>
      </c>
      <c r="AU90" s="15" t="s">
        <v>76</v>
      </c>
    </row>
    <row r="91" s="11" customFormat="1" ht="25.92" customHeight="1">
      <c r="B91" s="213"/>
      <c r="C91" s="214"/>
      <c r="D91" s="215" t="s">
        <v>75</v>
      </c>
      <c r="E91" s="216" t="s">
        <v>134</v>
      </c>
      <c r="F91" s="216" t="s">
        <v>135</v>
      </c>
      <c r="G91" s="214"/>
      <c r="H91" s="214"/>
      <c r="I91" s="217"/>
      <c r="J91" s="218">
        <f>BK91</f>
        <v>0</v>
      </c>
      <c r="K91" s="214"/>
      <c r="L91" s="219"/>
      <c r="M91" s="220"/>
      <c r="N91" s="221"/>
      <c r="O91" s="221"/>
      <c r="P91" s="222">
        <f>P92+P100</f>
        <v>0</v>
      </c>
      <c r="Q91" s="221"/>
      <c r="R91" s="222">
        <f>R92+R100</f>
        <v>0</v>
      </c>
      <c r="S91" s="221"/>
      <c r="T91" s="223">
        <f>T92+T100</f>
        <v>0</v>
      </c>
      <c r="AR91" s="224" t="s">
        <v>83</v>
      </c>
      <c r="AT91" s="225" t="s">
        <v>75</v>
      </c>
      <c r="AU91" s="225" t="s">
        <v>76</v>
      </c>
      <c r="AY91" s="224" t="s">
        <v>129</v>
      </c>
      <c r="BK91" s="226">
        <f>BK92+BK100</f>
        <v>0</v>
      </c>
    </row>
    <row r="92" s="11" customFormat="1" ht="22.8" customHeight="1">
      <c r="B92" s="213"/>
      <c r="C92" s="214"/>
      <c r="D92" s="215" t="s">
        <v>75</v>
      </c>
      <c r="E92" s="227" t="s">
        <v>83</v>
      </c>
      <c r="F92" s="227" t="s">
        <v>136</v>
      </c>
      <c r="G92" s="214"/>
      <c r="H92" s="214"/>
      <c r="I92" s="217"/>
      <c r="J92" s="228">
        <f>BK92</f>
        <v>0</v>
      </c>
      <c r="K92" s="214"/>
      <c r="L92" s="219"/>
      <c r="M92" s="220"/>
      <c r="N92" s="221"/>
      <c r="O92" s="221"/>
      <c r="P92" s="222">
        <f>SUM(P93:P99)</f>
        <v>0</v>
      </c>
      <c r="Q92" s="221"/>
      <c r="R92" s="222">
        <f>SUM(R93:R99)</f>
        <v>0</v>
      </c>
      <c r="S92" s="221"/>
      <c r="T92" s="223">
        <f>SUM(T93:T99)</f>
        <v>0</v>
      </c>
      <c r="AR92" s="224" t="s">
        <v>83</v>
      </c>
      <c r="AT92" s="225" t="s">
        <v>75</v>
      </c>
      <c r="AU92" s="225" t="s">
        <v>83</v>
      </c>
      <c r="AY92" s="224" t="s">
        <v>129</v>
      </c>
      <c r="BK92" s="226">
        <f>SUM(BK93:BK99)</f>
        <v>0</v>
      </c>
    </row>
    <row r="93" s="1" customFormat="1" ht="22.5" customHeight="1">
      <c r="B93" s="36"/>
      <c r="C93" s="229" t="s">
        <v>137</v>
      </c>
      <c r="D93" s="229" t="s">
        <v>138</v>
      </c>
      <c r="E93" s="230" t="s">
        <v>139</v>
      </c>
      <c r="F93" s="231" t="s">
        <v>140</v>
      </c>
      <c r="G93" s="232" t="s">
        <v>126</v>
      </c>
      <c r="H93" s="233">
        <v>4040</v>
      </c>
      <c r="I93" s="234"/>
      <c r="J93" s="235">
        <f>ROUND(I93*H93,2)</f>
        <v>0</v>
      </c>
      <c r="K93" s="231" t="s">
        <v>141</v>
      </c>
      <c r="L93" s="41"/>
      <c r="M93" s="236" t="s">
        <v>35</v>
      </c>
      <c r="N93" s="237" t="s">
        <v>47</v>
      </c>
      <c r="O93" s="77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AR93" s="15" t="s">
        <v>130</v>
      </c>
      <c r="AT93" s="15" t="s">
        <v>138</v>
      </c>
      <c r="AU93" s="15" t="s">
        <v>85</v>
      </c>
      <c r="AY93" s="15" t="s">
        <v>129</v>
      </c>
      <c r="BE93" s="209">
        <f>IF(N93="základní",J93,0)</f>
        <v>0</v>
      </c>
      <c r="BF93" s="209">
        <f>IF(N93="snížená",J93,0)</f>
        <v>0</v>
      </c>
      <c r="BG93" s="209">
        <f>IF(N93="zákl. přenesená",J93,0)</f>
        <v>0</v>
      </c>
      <c r="BH93" s="209">
        <f>IF(N93="sníž. přenesená",J93,0)</f>
        <v>0</v>
      </c>
      <c r="BI93" s="209">
        <f>IF(N93="nulová",J93,0)</f>
        <v>0</v>
      </c>
      <c r="BJ93" s="15" t="s">
        <v>83</v>
      </c>
      <c r="BK93" s="209">
        <f>ROUND(I93*H93,2)</f>
        <v>0</v>
      </c>
      <c r="BL93" s="15" t="s">
        <v>130</v>
      </c>
      <c r="BM93" s="15" t="s">
        <v>142</v>
      </c>
    </row>
    <row r="94" s="1" customFormat="1">
      <c r="B94" s="36"/>
      <c r="C94" s="37"/>
      <c r="D94" s="210" t="s">
        <v>143</v>
      </c>
      <c r="E94" s="37"/>
      <c r="F94" s="211" t="s">
        <v>144</v>
      </c>
      <c r="G94" s="37"/>
      <c r="H94" s="37"/>
      <c r="I94" s="140"/>
      <c r="J94" s="37"/>
      <c r="K94" s="37"/>
      <c r="L94" s="41"/>
      <c r="M94" s="212"/>
      <c r="N94" s="77"/>
      <c r="O94" s="77"/>
      <c r="P94" s="77"/>
      <c r="Q94" s="77"/>
      <c r="R94" s="77"/>
      <c r="S94" s="77"/>
      <c r="T94" s="78"/>
      <c r="AT94" s="15" t="s">
        <v>143</v>
      </c>
      <c r="AU94" s="15" t="s">
        <v>85</v>
      </c>
    </row>
    <row r="95" s="12" customFormat="1">
      <c r="B95" s="238"/>
      <c r="C95" s="239"/>
      <c r="D95" s="210" t="s">
        <v>145</v>
      </c>
      <c r="E95" s="240" t="s">
        <v>35</v>
      </c>
      <c r="F95" s="241" t="s">
        <v>146</v>
      </c>
      <c r="G95" s="239"/>
      <c r="H95" s="242">
        <v>4040</v>
      </c>
      <c r="I95" s="243"/>
      <c r="J95" s="239"/>
      <c r="K95" s="239"/>
      <c r="L95" s="244"/>
      <c r="M95" s="245"/>
      <c r="N95" s="246"/>
      <c r="O95" s="246"/>
      <c r="P95" s="246"/>
      <c r="Q95" s="246"/>
      <c r="R95" s="246"/>
      <c r="S95" s="246"/>
      <c r="T95" s="247"/>
      <c r="AT95" s="248" t="s">
        <v>145</v>
      </c>
      <c r="AU95" s="248" t="s">
        <v>85</v>
      </c>
      <c r="AV95" s="12" t="s">
        <v>85</v>
      </c>
      <c r="AW95" s="12" t="s">
        <v>37</v>
      </c>
      <c r="AX95" s="12" t="s">
        <v>83</v>
      </c>
      <c r="AY95" s="248" t="s">
        <v>129</v>
      </c>
    </row>
    <row r="96" s="1" customFormat="1" ht="16.5" customHeight="1">
      <c r="B96" s="36"/>
      <c r="C96" s="229" t="s">
        <v>147</v>
      </c>
      <c r="D96" s="229" t="s">
        <v>138</v>
      </c>
      <c r="E96" s="230" t="s">
        <v>148</v>
      </c>
      <c r="F96" s="231" t="s">
        <v>149</v>
      </c>
      <c r="G96" s="232" t="s">
        <v>150</v>
      </c>
      <c r="H96" s="233">
        <v>96.379999999999995</v>
      </c>
      <c r="I96" s="234"/>
      <c r="J96" s="235">
        <f>ROUND(I96*H96,2)</f>
        <v>0</v>
      </c>
      <c r="K96" s="231" t="s">
        <v>141</v>
      </c>
      <c r="L96" s="41"/>
      <c r="M96" s="236" t="s">
        <v>35</v>
      </c>
      <c r="N96" s="237" t="s">
        <v>47</v>
      </c>
      <c r="O96" s="77"/>
      <c r="P96" s="207">
        <f>O96*H96</f>
        <v>0</v>
      </c>
      <c r="Q96" s="207">
        <v>0</v>
      </c>
      <c r="R96" s="207">
        <f>Q96*H96</f>
        <v>0</v>
      </c>
      <c r="S96" s="207">
        <v>0</v>
      </c>
      <c r="T96" s="208">
        <f>S96*H96</f>
        <v>0</v>
      </c>
      <c r="AR96" s="15" t="s">
        <v>130</v>
      </c>
      <c r="AT96" s="15" t="s">
        <v>138</v>
      </c>
      <c r="AU96" s="15" t="s">
        <v>85</v>
      </c>
      <c r="AY96" s="15" t="s">
        <v>129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5" t="s">
        <v>83</v>
      </c>
      <c r="BK96" s="209">
        <f>ROUND(I96*H96,2)</f>
        <v>0</v>
      </c>
      <c r="BL96" s="15" t="s">
        <v>130</v>
      </c>
      <c r="BM96" s="15" t="s">
        <v>151</v>
      </c>
    </row>
    <row r="97" s="1" customFormat="1">
      <c r="B97" s="36"/>
      <c r="C97" s="37"/>
      <c r="D97" s="210" t="s">
        <v>143</v>
      </c>
      <c r="E97" s="37"/>
      <c r="F97" s="211" t="s">
        <v>144</v>
      </c>
      <c r="G97" s="37"/>
      <c r="H97" s="37"/>
      <c r="I97" s="140"/>
      <c r="J97" s="37"/>
      <c r="K97" s="37"/>
      <c r="L97" s="41"/>
      <c r="M97" s="212"/>
      <c r="N97" s="77"/>
      <c r="O97" s="77"/>
      <c r="P97" s="77"/>
      <c r="Q97" s="77"/>
      <c r="R97" s="77"/>
      <c r="S97" s="77"/>
      <c r="T97" s="78"/>
      <c r="AT97" s="15" t="s">
        <v>143</v>
      </c>
      <c r="AU97" s="15" t="s">
        <v>85</v>
      </c>
    </row>
    <row r="98" s="1" customFormat="1" ht="22.5" customHeight="1">
      <c r="B98" s="36"/>
      <c r="C98" s="229" t="s">
        <v>152</v>
      </c>
      <c r="D98" s="229" t="s">
        <v>138</v>
      </c>
      <c r="E98" s="230" t="s">
        <v>153</v>
      </c>
      <c r="F98" s="231" t="s">
        <v>154</v>
      </c>
      <c r="G98" s="232" t="s">
        <v>150</v>
      </c>
      <c r="H98" s="233">
        <v>30.16</v>
      </c>
      <c r="I98" s="234"/>
      <c r="J98" s="235">
        <f>ROUND(I98*H98,2)</f>
        <v>0</v>
      </c>
      <c r="K98" s="231" t="s">
        <v>141</v>
      </c>
      <c r="L98" s="41"/>
      <c r="M98" s="236" t="s">
        <v>35</v>
      </c>
      <c r="N98" s="237" t="s">
        <v>47</v>
      </c>
      <c r="O98" s="77"/>
      <c r="P98" s="207">
        <f>O98*H98</f>
        <v>0</v>
      </c>
      <c r="Q98" s="207">
        <v>0</v>
      </c>
      <c r="R98" s="207">
        <f>Q98*H98</f>
        <v>0</v>
      </c>
      <c r="S98" s="207">
        <v>0</v>
      </c>
      <c r="T98" s="208">
        <f>S98*H98</f>
        <v>0</v>
      </c>
      <c r="AR98" s="15" t="s">
        <v>130</v>
      </c>
      <c r="AT98" s="15" t="s">
        <v>138</v>
      </c>
      <c r="AU98" s="15" t="s">
        <v>85</v>
      </c>
      <c r="AY98" s="15" t="s">
        <v>129</v>
      </c>
      <c r="BE98" s="209">
        <f>IF(N98="základní",J98,0)</f>
        <v>0</v>
      </c>
      <c r="BF98" s="209">
        <f>IF(N98="snížená",J98,0)</f>
        <v>0</v>
      </c>
      <c r="BG98" s="209">
        <f>IF(N98="zákl. přenesená",J98,0)</f>
        <v>0</v>
      </c>
      <c r="BH98" s="209">
        <f>IF(N98="sníž. přenesená",J98,0)</f>
        <v>0</v>
      </c>
      <c r="BI98" s="209">
        <f>IF(N98="nulová",J98,0)</f>
        <v>0</v>
      </c>
      <c r="BJ98" s="15" t="s">
        <v>83</v>
      </c>
      <c r="BK98" s="209">
        <f>ROUND(I98*H98,2)</f>
        <v>0</v>
      </c>
      <c r="BL98" s="15" t="s">
        <v>130</v>
      </c>
      <c r="BM98" s="15" t="s">
        <v>155</v>
      </c>
    </row>
    <row r="99" s="1" customFormat="1">
      <c r="B99" s="36"/>
      <c r="C99" s="37"/>
      <c r="D99" s="210" t="s">
        <v>143</v>
      </c>
      <c r="E99" s="37"/>
      <c r="F99" s="211" t="s">
        <v>156</v>
      </c>
      <c r="G99" s="37"/>
      <c r="H99" s="37"/>
      <c r="I99" s="140"/>
      <c r="J99" s="37"/>
      <c r="K99" s="37"/>
      <c r="L99" s="41"/>
      <c r="M99" s="212"/>
      <c r="N99" s="77"/>
      <c r="O99" s="77"/>
      <c r="P99" s="77"/>
      <c r="Q99" s="77"/>
      <c r="R99" s="77"/>
      <c r="S99" s="77"/>
      <c r="T99" s="78"/>
      <c r="AT99" s="15" t="s">
        <v>143</v>
      </c>
      <c r="AU99" s="15" t="s">
        <v>85</v>
      </c>
    </row>
    <row r="100" s="11" customFormat="1" ht="22.8" customHeight="1">
      <c r="B100" s="213"/>
      <c r="C100" s="214"/>
      <c r="D100" s="215" t="s">
        <v>75</v>
      </c>
      <c r="E100" s="227" t="s">
        <v>157</v>
      </c>
      <c r="F100" s="227" t="s">
        <v>158</v>
      </c>
      <c r="G100" s="214"/>
      <c r="H100" s="214"/>
      <c r="I100" s="217"/>
      <c r="J100" s="228">
        <f>BK100</f>
        <v>0</v>
      </c>
      <c r="K100" s="214"/>
      <c r="L100" s="219"/>
      <c r="M100" s="220"/>
      <c r="N100" s="221"/>
      <c r="O100" s="221"/>
      <c r="P100" s="222">
        <f>SUM(P101:P106)</f>
        <v>0</v>
      </c>
      <c r="Q100" s="221"/>
      <c r="R100" s="222">
        <f>SUM(R101:R106)</f>
        <v>0</v>
      </c>
      <c r="S100" s="221"/>
      <c r="T100" s="223">
        <f>SUM(T101:T106)</f>
        <v>0</v>
      </c>
      <c r="AR100" s="224" t="s">
        <v>83</v>
      </c>
      <c r="AT100" s="225" t="s">
        <v>75</v>
      </c>
      <c r="AU100" s="225" t="s">
        <v>83</v>
      </c>
      <c r="AY100" s="224" t="s">
        <v>129</v>
      </c>
      <c r="BK100" s="226">
        <f>SUM(BK101:BK106)</f>
        <v>0</v>
      </c>
    </row>
    <row r="101" s="1" customFormat="1" ht="33.75" customHeight="1">
      <c r="B101" s="36"/>
      <c r="C101" s="229" t="s">
        <v>128</v>
      </c>
      <c r="D101" s="229" t="s">
        <v>138</v>
      </c>
      <c r="E101" s="230" t="s">
        <v>159</v>
      </c>
      <c r="F101" s="231" t="s">
        <v>160</v>
      </c>
      <c r="G101" s="232" t="s">
        <v>126</v>
      </c>
      <c r="H101" s="233">
        <v>5500</v>
      </c>
      <c r="I101" s="234"/>
      <c r="J101" s="235">
        <f>ROUND(I101*H101,2)</f>
        <v>0</v>
      </c>
      <c r="K101" s="231" t="s">
        <v>127</v>
      </c>
      <c r="L101" s="41"/>
      <c r="M101" s="236" t="s">
        <v>35</v>
      </c>
      <c r="N101" s="237" t="s">
        <v>47</v>
      </c>
      <c r="O101" s="77"/>
      <c r="P101" s="207">
        <f>O101*H101</f>
        <v>0</v>
      </c>
      <c r="Q101" s="207">
        <v>0</v>
      </c>
      <c r="R101" s="207">
        <f>Q101*H101</f>
        <v>0</v>
      </c>
      <c r="S101" s="207">
        <v>0</v>
      </c>
      <c r="T101" s="208">
        <f>S101*H101</f>
        <v>0</v>
      </c>
      <c r="AR101" s="15" t="s">
        <v>130</v>
      </c>
      <c r="AT101" s="15" t="s">
        <v>138</v>
      </c>
      <c r="AU101" s="15" t="s">
        <v>85</v>
      </c>
      <c r="AY101" s="15" t="s">
        <v>129</v>
      </c>
      <c r="BE101" s="209">
        <f>IF(N101="základní",J101,0)</f>
        <v>0</v>
      </c>
      <c r="BF101" s="209">
        <f>IF(N101="snížená",J101,0)</f>
        <v>0</v>
      </c>
      <c r="BG101" s="209">
        <f>IF(N101="zákl. přenesená",J101,0)</f>
        <v>0</v>
      </c>
      <c r="BH101" s="209">
        <f>IF(N101="sníž. přenesená",J101,0)</f>
        <v>0</v>
      </c>
      <c r="BI101" s="209">
        <f>IF(N101="nulová",J101,0)</f>
        <v>0</v>
      </c>
      <c r="BJ101" s="15" t="s">
        <v>83</v>
      </c>
      <c r="BK101" s="209">
        <f>ROUND(I101*H101,2)</f>
        <v>0</v>
      </c>
      <c r="BL101" s="15" t="s">
        <v>130</v>
      </c>
      <c r="BM101" s="15" t="s">
        <v>161</v>
      </c>
    </row>
    <row r="102" s="1" customFormat="1">
      <c r="B102" s="36"/>
      <c r="C102" s="37"/>
      <c r="D102" s="210" t="s">
        <v>143</v>
      </c>
      <c r="E102" s="37"/>
      <c r="F102" s="211" t="s">
        <v>162</v>
      </c>
      <c r="G102" s="37"/>
      <c r="H102" s="37"/>
      <c r="I102" s="140"/>
      <c r="J102" s="37"/>
      <c r="K102" s="37"/>
      <c r="L102" s="41"/>
      <c r="M102" s="212"/>
      <c r="N102" s="77"/>
      <c r="O102" s="77"/>
      <c r="P102" s="77"/>
      <c r="Q102" s="77"/>
      <c r="R102" s="77"/>
      <c r="S102" s="77"/>
      <c r="T102" s="78"/>
      <c r="AT102" s="15" t="s">
        <v>143</v>
      </c>
      <c r="AU102" s="15" t="s">
        <v>85</v>
      </c>
    </row>
    <row r="103" s="1" customFormat="1" ht="45" customHeight="1">
      <c r="B103" s="36"/>
      <c r="C103" s="229" t="s">
        <v>130</v>
      </c>
      <c r="D103" s="229" t="s">
        <v>138</v>
      </c>
      <c r="E103" s="230" t="s">
        <v>163</v>
      </c>
      <c r="F103" s="231" t="s">
        <v>164</v>
      </c>
      <c r="G103" s="232" t="s">
        <v>165</v>
      </c>
      <c r="H103" s="233">
        <v>80</v>
      </c>
      <c r="I103" s="234"/>
      <c r="J103" s="235">
        <f>ROUND(I103*H103,2)</f>
        <v>0</v>
      </c>
      <c r="K103" s="231" t="s">
        <v>127</v>
      </c>
      <c r="L103" s="41"/>
      <c r="M103" s="236" t="s">
        <v>35</v>
      </c>
      <c r="N103" s="237" t="s">
        <v>47</v>
      </c>
      <c r="O103" s="77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15" t="s">
        <v>130</v>
      </c>
      <c r="AT103" s="15" t="s">
        <v>138</v>
      </c>
      <c r="AU103" s="15" t="s">
        <v>85</v>
      </c>
      <c r="AY103" s="15" t="s">
        <v>129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5" t="s">
        <v>83</v>
      </c>
      <c r="BK103" s="209">
        <f>ROUND(I103*H103,2)</f>
        <v>0</v>
      </c>
      <c r="BL103" s="15" t="s">
        <v>130</v>
      </c>
      <c r="BM103" s="15" t="s">
        <v>166</v>
      </c>
    </row>
    <row r="104" s="1" customFormat="1">
      <c r="B104" s="36"/>
      <c r="C104" s="37"/>
      <c r="D104" s="210" t="s">
        <v>143</v>
      </c>
      <c r="E104" s="37"/>
      <c r="F104" s="211" t="s">
        <v>167</v>
      </c>
      <c r="G104" s="37"/>
      <c r="H104" s="37"/>
      <c r="I104" s="140"/>
      <c r="J104" s="37"/>
      <c r="K104" s="37"/>
      <c r="L104" s="41"/>
      <c r="M104" s="212"/>
      <c r="N104" s="77"/>
      <c r="O104" s="77"/>
      <c r="P104" s="77"/>
      <c r="Q104" s="77"/>
      <c r="R104" s="77"/>
      <c r="S104" s="77"/>
      <c r="T104" s="78"/>
      <c r="AT104" s="15" t="s">
        <v>143</v>
      </c>
      <c r="AU104" s="15" t="s">
        <v>85</v>
      </c>
    </row>
    <row r="105" s="1" customFormat="1" ht="45" customHeight="1">
      <c r="B105" s="36"/>
      <c r="C105" s="229" t="s">
        <v>168</v>
      </c>
      <c r="D105" s="229" t="s">
        <v>138</v>
      </c>
      <c r="E105" s="230" t="s">
        <v>169</v>
      </c>
      <c r="F105" s="231" t="s">
        <v>170</v>
      </c>
      <c r="G105" s="232" t="s">
        <v>165</v>
      </c>
      <c r="H105" s="233">
        <v>50</v>
      </c>
      <c r="I105" s="234"/>
      <c r="J105" s="235">
        <f>ROUND(I105*H105,2)</f>
        <v>0</v>
      </c>
      <c r="K105" s="231" t="s">
        <v>127</v>
      </c>
      <c r="L105" s="41"/>
      <c r="M105" s="236" t="s">
        <v>35</v>
      </c>
      <c r="N105" s="237" t="s">
        <v>47</v>
      </c>
      <c r="O105" s="77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AR105" s="15" t="s">
        <v>130</v>
      </c>
      <c r="AT105" s="15" t="s">
        <v>138</v>
      </c>
      <c r="AU105" s="15" t="s">
        <v>85</v>
      </c>
      <c r="AY105" s="15" t="s">
        <v>129</v>
      </c>
      <c r="BE105" s="209">
        <f>IF(N105="základní",J105,0)</f>
        <v>0</v>
      </c>
      <c r="BF105" s="209">
        <f>IF(N105="snížená",J105,0)</f>
        <v>0</v>
      </c>
      <c r="BG105" s="209">
        <f>IF(N105="zákl. přenesená",J105,0)</f>
        <v>0</v>
      </c>
      <c r="BH105" s="209">
        <f>IF(N105="sníž. přenesená",J105,0)</f>
        <v>0</v>
      </c>
      <c r="BI105" s="209">
        <f>IF(N105="nulová",J105,0)</f>
        <v>0</v>
      </c>
      <c r="BJ105" s="15" t="s">
        <v>83</v>
      </c>
      <c r="BK105" s="209">
        <f>ROUND(I105*H105,2)</f>
        <v>0</v>
      </c>
      <c r="BL105" s="15" t="s">
        <v>130</v>
      </c>
      <c r="BM105" s="15" t="s">
        <v>171</v>
      </c>
    </row>
    <row r="106" s="1" customFormat="1">
      <c r="B106" s="36"/>
      <c r="C106" s="37"/>
      <c r="D106" s="210" t="s">
        <v>143</v>
      </c>
      <c r="E106" s="37"/>
      <c r="F106" s="211" t="s">
        <v>167</v>
      </c>
      <c r="G106" s="37"/>
      <c r="H106" s="37"/>
      <c r="I106" s="140"/>
      <c r="J106" s="37"/>
      <c r="K106" s="37"/>
      <c r="L106" s="41"/>
      <c r="M106" s="249"/>
      <c r="N106" s="250"/>
      <c r="O106" s="250"/>
      <c r="P106" s="250"/>
      <c r="Q106" s="250"/>
      <c r="R106" s="250"/>
      <c r="S106" s="250"/>
      <c r="T106" s="251"/>
      <c r="AT106" s="15" t="s">
        <v>143</v>
      </c>
      <c r="AU106" s="15" t="s">
        <v>85</v>
      </c>
    </row>
    <row r="107" s="1" customFormat="1" ht="6.96" customHeight="1">
      <c r="B107" s="55"/>
      <c r="C107" s="56"/>
      <c r="D107" s="56"/>
      <c r="E107" s="56"/>
      <c r="F107" s="56"/>
      <c r="G107" s="56"/>
      <c r="H107" s="56"/>
      <c r="I107" s="164"/>
      <c r="J107" s="56"/>
      <c r="K107" s="56"/>
      <c r="L107" s="41"/>
    </row>
  </sheetData>
  <sheetProtection sheet="1" autoFilter="0" formatColumns="0" formatRows="0" objects="1" scenarios="1" spinCount="100000" saltValue="RTdbb8d6pJaPNndfKmcqdKu2dc9CFGm41a6C/+h+20CmDsAZgguDwR9ypMWxI+OU21MbjAkjorlcmco/KWgrWQ==" hashValue="D36rcAuTxdfLfQtdYlB1a87K6GXjalK8emAC2zdub+excjXyPwwtXAZXVvrddADxv0lu7llgwhHgmvM6zmGudw==" algorithmName="SHA-512" password="C722"/>
  <autoFilter ref="C87:K1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93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8"/>
      <c r="AT3" s="15" t="s">
        <v>85</v>
      </c>
    </row>
    <row r="4" ht="24.96" customHeight="1">
      <c r="B4" s="18"/>
      <c r="D4" s="137" t="s">
        <v>97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8" t="s">
        <v>16</v>
      </c>
      <c r="L6" s="18"/>
    </row>
    <row r="7" ht="16.5" customHeight="1">
      <c r="B7" s="18"/>
      <c r="E7" s="139" t="str">
        <f>'Rekapitulace stavby'!K6</f>
        <v>Údržba skalních zářezů na trati na trati č. 198 v úseku Strakonice Vimperk</v>
      </c>
      <c r="F7" s="138"/>
      <c r="G7" s="138"/>
      <c r="H7" s="138"/>
      <c r="L7" s="18"/>
    </row>
    <row r="8" ht="12" customHeight="1">
      <c r="B8" s="18"/>
      <c r="D8" s="138" t="s">
        <v>98</v>
      </c>
      <c r="L8" s="18"/>
    </row>
    <row r="9" s="1" customFormat="1" ht="16.5" customHeight="1">
      <c r="B9" s="41"/>
      <c r="E9" s="139" t="s">
        <v>99</v>
      </c>
      <c r="F9" s="1"/>
      <c r="G9" s="1"/>
      <c r="H9" s="1"/>
      <c r="I9" s="140"/>
      <c r="L9" s="41"/>
    </row>
    <row r="10" s="1" customFormat="1" ht="12" customHeight="1">
      <c r="B10" s="41"/>
      <c r="D10" s="138" t="s">
        <v>100</v>
      </c>
      <c r="I10" s="140"/>
      <c r="L10" s="41"/>
    </row>
    <row r="11" s="1" customFormat="1" ht="36.96" customHeight="1">
      <c r="B11" s="41"/>
      <c r="E11" s="141" t="s">
        <v>172</v>
      </c>
      <c r="F11" s="1"/>
      <c r="G11" s="1"/>
      <c r="H11" s="1"/>
      <c r="I11" s="140"/>
      <c r="L11" s="41"/>
    </row>
    <row r="12" s="1" customFormat="1">
      <c r="B12" s="41"/>
      <c r="I12" s="140"/>
      <c r="L12" s="41"/>
    </row>
    <row r="13" s="1" customFormat="1" ht="12" customHeight="1">
      <c r="B13" s="41"/>
      <c r="D13" s="138" t="s">
        <v>18</v>
      </c>
      <c r="F13" s="15" t="s">
        <v>19</v>
      </c>
      <c r="I13" s="142" t="s">
        <v>20</v>
      </c>
      <c r="J13" s="15" t="s">
        <v>21</v>
      </c>
      <c r="L13" s="41"/>
    </row>
    <row r="14" s="1" customFormat="1" ht="12" customHeight="1">
      <c r="B14" s="41"/>
      <c r="D14" s="138" t="s">
        <v>22</v>
      </c>
      <c r="F14" s="15" t="s">
        <v>23</v>
      </c>
      <c r="I14" s="142" t="s">
        <v>24</v>
      </c>
      <c r="J14" s="143" t="str">
        <f>'Rekapitulace stavby'!AN8</f>
        <v>26. 4. 2019</v>
      </c>
      <c r="L14" s="41"/>
    </row>
    <row r="15" s="1" customFormat="1" ht="10.8" customHeight="1">
      <c r="B15" s="41"/>
      <c r="I15" s="140"/>
      <c r="L15" s="41"/>
    </row>
    <row r="16" s="1" customFormat="1" ht="12" customHeight="1">
      <c r="B16" s="41"/>
      <c r="D16" s="138" t="s">
        <v>26</v>
      </c>
      <c r="I16" s="142" t="s">
        <v>27</v>
      </c>
      <c r="J16" s="15" t="s">
        <v>28</v>
      </c>
      <c r="L16" s="41"/>
    </row>
    <row r="17" s="1" customFormat="1" ht="18" customHeight="1">
      <c r="B17" s="41"/>
      <c r="E17" s="15" t="s">
        <v>29</v>
      </c>
      <c r="I17" s="142" t="s">
        <v>30</v>
      </c>
      <c r="J17" s="15" t="s">
        <v>31</v>
      </c>
      <c r="L17" s="41"/>
    </row>
    <row r="18" s="1" customFormat="1" ht="6.96" customHeight="1">
      <c r="B18" s="41"/>
      <c r="I18" s="140"/>
      <c r="L18" s="41"/>
    </row>
    <row r="19" s="1" customFormat="1" ht="12" customHeight="1">
      <c r="B19" s="41"/>
      <c r="D19" s="138" t="s">
        <v>32</v>
      </c>
      <c r="I19" s="142" t="s">
        <v>27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2" t="s">
        <v>30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0"/>
      <c r="L21" s="41"/>
    </row>
    <row r="22" s="1" customFormat="1" ht="12" customHeight="1">
      <c r="B22" s="41"/>
      <c r="D22" s="138" t="s">
        <v>34</v>
      </c>
      <c r="I22" s="142" t="s">
        <v>27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2" t="s">
        <v>30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0"/>
      <c r="L24" s="41"/>
    </row>
    <row r="25" s="1" customFormat="1" ht="12" customHeight="1">
      <c r="B25" s="41"/>
      <c r="D25" s="138" t="s">
        <v>38</v>
      </c>
      <c r="I25" s="142" t="s">
        <v>27</v>
      </c>
      <c r="J25" s="15" t="s">
        <v>35</v>
      </c>
      <c r="L25" s="41"/>
    </row>
    <row r="26" s="1" customFormat="1" ht="18" customHeight="1">
      <c r="B26" s="41"/>
      <c r="E26" s="15" t="s">
        <v>39</v>
      </c>
      <c r="I26" s="142" t="s">
        <v>30</v>
      </c>
      <c r="J26" s="15" t="s">
        <v>35</v>
      </c>
      <c r="L26" s="41"/>
    </row>
    <row r="27" s="1" customFormat="1" ht="6.96" customHeight="1">
      <c r="B27" s="41"/>
      <c r="I27" s="140"/>
      <c r="L27" s="41"/>
    </row>
    <row r="28" s="1" customFormat="1" ht="12" customHeight="1">
      <c r="B28" s="41"/>
      <c r="D28" s="138" t="s">
        <v>40</v>
      </c>
      <c r="I28" s="140"/>
      <c r="L28" s="41"/>
    </row>
    <row r="29" s="7" customFormat="1" ht="16.5" customHeight="1">
      <c r="B29" s="144"/>
      <c r="E29" s="145" t="s">
        <v>35</v>
      </c>
      <c r="F29" s="145"/>
      <c r="G29" s="145"/>
      <c r="H29" s="145"/>
      <c r="I29" s="146"/>
      <c r="L29" s="144"/>
    </row>
    <row r="30" s="1" customFormat="1" ht="6.96" customHeight="1">
      <c r="B30" s="41"/>
      <c r="I30" s="140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7"/>
      <c r="J31" s="69"/>
      <c r="K31" s="69"/>
      <c r="L31" s="41"/>
    </row>
    <row r="32" s="1" customFormat="1" ht="25.44" customHeight="1">
      <c r="B32" s="41"/>
      <c r="D32" s="148" t="s">
        <v>42</v>
      </c>
      <c r="I32" s="140"/>
      <c r="J32" s="149">
        <f>ROUND(J88,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7"/>
      <c r="J33" s="69"/>
      <c r="K33" s="69"/>
      <c r="L33" s="41"/>
    </row>
    <row r="34" s="1" customFormat="1" ht="14.4" customHeight="1">
      <c r="B34" s="41"/>
      <c r="F34" s="150" t="s">
        <v>44</v>
      </c>
      <c r="I34" s="151" t="s">
        <v>43</v>
      </c>
      <c r="J34" s="150" t="s">
        <v>45</v>
      </c>
      <c r="L34" s="41"/>
    </row>
    <row r="35" s="1" customFormat="1" ht="14.4" customHeight="1">
      <c r="B35" s="41"/>
      <c r="D35" s="138" t="s">
        <v>46</v>
      </c>
      <c r="E35" s="138" t="s">
        <v>47</v>
      </c>
      <c r="F35" s="152">
        <f>ROUND((SUM(BE88:BE104)),  2)</f>
        <v>0</v>
      </c>
      <c r="I35" s="153">
        <v>0.20999999999999999</v>
      </c>
      <c r="J35" s="152">
        <f>ROUND(((SUM(BE88:BE104))*I35),  2)</f>
        <v>0</v>
      </c>
      <c r="L35" s="41"/>
    </row>
    <row r="36" s="1" customFormat="1" ht="14.4" customHeight="1">
      <c r="B36" s="41"/>
      <c r="E36" s="138" t="s">
        <v>48</v>
      </c>
      <c r="F36" s="152">
        <f>ROUND((SUM(BF88:BF104)),  2)</f>
        <v>0</v>
      </c>
      <c r="I36" s="153">
        <v>0.14999999999999999</v>
      </c>
      <c r="J36" s="152">
        <f>ROUND(((SUM(BF88:BF104))*I36),  2)</f>
        <v>0</v>
      </c>
      <c r="L36" s="41"/>
    </row>
    <row r="37" hidden="1" s="1" customFormat="1" ht="14.4" customHeight="1">
      <c r="B37" s="41"/>
      <c r="E37" s="138" t="s">
        <v>49</v>
      </c>
      <c r="F37" s="152">
        <f>ROUND((SUM(BG88:BG104)),  2)</f>
        <v>0</v>
      </c>
      <c r="I37" s="153">
        <v>0.20999999999999999</v>
      </c>
      <c r="J37" s="152">
        <f>0</f>
        <v>0</v>
      </c>
      <c r="L37" s="41"/>
    </row>
    <row r="38" hidden="1" s="1" customFormat="1" ht="14.4" customHeight="1">
      <c r="B38" s="41"/>
      <c r="E38" s="138" t="s">
        <v>50</v>
      </c>
      <c r="F38" s="152">
        <f>ROUND((SUM(BH88:BH104)),  2)</f>
        <v>0</v>
      </c>
      <c r="I38" s="153">
        <v>0.14999999999999999</v>
      </c>
      <c r="J38" s="152">
        <f>0</f>
        <v>0</v>
      </c>
      <c r="L38" s="41"/>
    </row>
    <row r="39" hidden="1" s="1" customFormat="1" ht="14.4" customHeight="1">
      <c r="B39" s="41"/>
      <c r="E39" s="138" t="s">
        <v>51</v>
      </c>
      <c r="F39" s="152">
        <f>ROUND((SUM(BI88:BI104)),  2)</f>
        <v>0</v>
      </c>
      <c r="I39" s="153">
        <v>0</v>
      </c>
      <c r="J39" s="152">
        <f>0</f>
        <v>0</v>
      </c>
      <c r="L39" s="41"/>
    </row>
    <row r="40" s="1" customFormat="1" ht="6.96" customHeight="1">
      <c r="B40" s="41"/>
      <c r="I40" s="140"/>
      <c r="L40" s="41"/>
    </row>
    <row r="41" s="1" customFormat="1" ht="25.44" customHeight="1">
      <c r="B41" s="41"/>
      <c r="C41" s="154"/>
      <c r="D41" s="155" t="s">
        <v>52</v>
      </c>
      <c r="E41" s="156"/>
      <c r="F41" s="156"/>
      <c r="G41" s="157" t="s">
        <v>53</v>
      </c>
      <c r="H41" s="158" t="s">
        <v>54</v>
      </c>
      <c r="I41" s="159"/>
      <c r="J41" s="160">
        <f>SUM(J32:J39)</f>
        <v>0</v>
      </c>
      <c r="K41" s="161"/>
      <c r="L41" s="41"/>
    </row>
    <row r="42" s="1" customFormat="1" ht="14.4" customHeight="1"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41"/>
    </row>
    <row r="46" s="1" customFormat="1" ht="6.96" customHeight="1">
      <c r="B46" s="165"/>
      <c r="C46" s="166"/>
      <c r="D46" s="166"/>
      <c r="E46" s="166"/>
      <c r="F46" s="166"/>
      <c r="G46" s="166"/>
      <c r="H46" s="166"/>
      <c r="I46" s="167"/>
      <c r="J46" s="166"/>
      <c r="K46" s="166"/>
      <c r="L46" s="41"/>
    </row>
    <row r="47" s="1" customFormat="1" ht="24.96" customHeight="1">
      <c r="B47" s="36"/>
      <c r="C47" s="21" t="s">
        <v>102</v>
      </c>
      <c r="D47" s="37"/>
      <c r="E47" s="37"/>
      <c r="F47" s="37"/>
      <c r="G47" s="37"/>
      <c r="H47" s="37"/>
      <c r="I47" s="140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0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0"/>
      <c r="J49" s="37"/>
      <c r="K49" s="37"/>
      <c r="L49" s="41"/>
    </row>
    <row r="50" s="1" customFormat="1" ht="16.5" customHeight="1">
      <c r="B50" s="36"/>
      <c r="C50" s="37"/>
      <c r="D50" s="37"/>
      <c r="E50" s="168" t="str">
        <f>E7</f>
        <v>Údržba skalních zářezů na trati na trati č. 198 v úseku Strakonice Vimperk</v>
      </c>
      <c r="F50" s="30"/>
      <c r="G50" s="30"/>
      <c r="H50" s="30"/>
      <c r="I50" s="140"/>
      <c r="J50" s="37"/>
      <c r="K50" s="37"/>
      <c r="L50" s="41"/>
    </row>
    <row r="51" ht="12" customHeight="1">
      <c r="B51" s="19"/>
      <c r="C51" s="30" t="s">
        <v>98</v>
      </c>
      <c r="D51" s="20"/>
      <c r="E51" s="20"/>
      <c r="F51" s="20"/>
      <c r="G51" s="20"/>
      <c r="H51" s="20"/>
      <c r="I51" s="133"/>
      <c r="J51" s="20"/>
      <c r="K51" s="20"/>
      <c r="L51" s="18"/>
    </row>
    <row r="52" s="1" customFormat="1" ht="16.5" customHeight="1">
      <c r="B52" s="36"/>
      <c r="C52" s="37"/>
      <c r="D52" s="37"/>
      <c r="E52" s="168" t="s">
        <v>99</v>
      </c>
      <c r="F52" s="37"/>
      <c r="G52" s="37"/>
      <c r="H52" s="37"/>
      <c r="I52" s="140"/>
      <c r="J52" s="37"/>
      <c r="K52" s="37"/>
      <c r="L52" s="41"/>
    </row>
    <row r="53" s="1" customFormat="1" ht="12" customHeight="1">
      <c r="B53" s="36"/>
      <c r="C53" s="30" t="s">
        <v>100</v>
      </c>
      <c r="D53" s="37"/>
      <c r="E53" s="37"/>
      <c r="F53" s="37"/>
      <c r="G53" s="37"/>
      <c r="H53" s="37"/>
      <c r="I53" s="140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>SO 1.2 - Ochranná opatření skalního svahu</v>
      </c>
      <c r="F54" s="37"/>
      <c r="G54" s="37"/>
      <c r="H54" s="37"/>
      <c r="I54" s="140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0"/>
      <c r="J55" s="37"/>
      <c r="K55" s="37"/>
      <c r="L55" s="41"/>
    </row>
    <row r="56" s="1" customFormat="1" ht="12" customHeight="1">
      <c r="B56" s="36"/>
      <c r="C56" s="30" t="s">
        <v>22</v>
      </c>
      <c r="D56" s="37"/>
      <c r="E56" s="37"/>
      <c r="F56" s="25" t="str">
        <f>F14</f>
        <v>Strakonice - Vimperk</v>
      </c>
      <c r="G56" s="37"/>
      <c r="H56" s="37"/>
      <c r="I56" s="142" t="s">
        <v>24</v>
      </c>
      <c r="J56" s="65" t="str">
        <f>IF(J14="","",J14)</f>
        <v>26. 4. 2019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0"/>
      <c r="J57" s="37"/>
      <c r="K57" s="37"/>
      <c r="L57" s="41"/>
    </row>
    <row r="58" s="1" customFormat="1" ht="13.65" customHeight="1">
      <c r="B58" s="36"/>
      <c r="C58" s="30" t="s">
        <v>26</v>
      </c>
      <c r="D58" s="37"/>
      <c r="E58" s="37"/>
      <c r="F58" s="25" t="str">
        <f>E17</f>
        <v xml:space="preserve">Správa železniční dopravní cesty, s. o., OŘ Plzeň </v>
      </c>
      <c r="G58" s="37"/>
      <c r="H58" s="37"/>
      <c r="I58" s="142" t="s">
        <v>34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32</v>
      </c>
      <c r="D59" s="37"/>
      <c r="E59" s="37"/>
      <c r="F59" s="25" t="str">
        <f>IF(E20="","",E20)</f>
        <v>Vyplň údaj</v>
      </c>
      <c r="G59" s="37"/>
      <c r="H59" s="37"/>
      <c r="I59" s="142" t="s">
        <v>38</v>
      </c>
      <c r="J59" s="34" t="str">
        <f>E26</f>
        <v>Libor Brabenec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0"/>
      <c r="J60" s="37"/>
      <c r="K60" s="37"/>
      <c r="L60" s="41"/>
    </row>
    <row r="61" s="1" customFormat="1" ht="29.28" customHeight="1">
      <c r="B61" s="36"/>
      <c r="C61" s="169" t="s">
        <v>103</v>
      </c>
      <c r="D61" s="170"/>
      <c r="E61" s="170"/>
      <c r="F61" s="170"/>
      <c r="G61" s="170"/>
      <c r="H61" s="170"/>
      <c r="I61" s="171"/>
      <c r="J61" s="172" t="s">
        <v>104</v>
      </c>
      <c r="K61" s="170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0"/>
      <c r="J62" s="37"/>
      <c r="K62" s="37"/>
      <c r="L62" s="41"/>
    </row>
    <row r="63" s="1" customFormat="1" ht="22.8" customHeight="1">
      <c r="B63" s="36"/>
      <c r="C63" s="173" t="s">
        <v>74</v>
      </c>
      <c r="D63" s="37"/>
      <c r="E63" s="37"/>
      <c r="F63" s="37"/>
      <c r="G63" s="37"/>
      <c r="H63" s="37"/>
      <c r="I63" s="140"/>
      <c r="J63" s="95">
        <f>J88</f>
        <v>0</v>
      </c>
      <c r="K63" s="37"/>
      <c r="L63" s="41"/>
      <c r="AU63" s="15" t="s">
        <v>105</v>
      </c>
    </row>
    <row r="64" s="8" customFormat="1" ht="24.96" customHeight="1">
      <c r="B64" s="174"/>
      <c r="C64" s="175"/>
      <c r="D64" s="176" t="s">
        <v>106</v>
      </c>
      <c r="E64" s="177"/>
      <c r="F64" s="177"/>
      <c r="G64" s="177"/>
      <c r="H64" s="177"/>
      <c r="I64" s="178"/>
      <c r="J64" s="179">
        <f>J89</f>
        <v>0</v>
      </c>
      <c r="K64" s="175"/>
      <c r="L64" s="180"/>
    </row>
    <row r="65" s="9" customFormat="1" ht="19.92" customHeight="1">
      <c r="B65" s="181"/>
      <c r="C65" s="119"/>
      <c r="D65" s="182" t="s">
        <v>107</v>
      </c>
      <c r="E65" s="183"/>
      <c r="F65" s="183"/>
      <c r="G65" s="183"/>
      <c r="H65" s="183"/>
      <c r="I65" s="184"/>
      <c r="J65" s="185">
        <f>J90</f>
        <v>0</v>
      </c>
      <c r="K65" s="119"/>
      <c r="L65" s="186"/>
    </row>
    <row r="66" s="9" customFormat="1" ht="19.92" customHeight="1">
      <c r="B66" s="181"/>
      <c r="C66" s="119"/>
      <c r="D66" s="182" t="s">
        <v>173</v>
      </c>
      <c r="E66" s="183"/>
      <c r="F66" s="183"/>
      <c r="G66" s="183"/>
      <c r="H66" s="183"/>
      <c r="I66" s="184"/>
      <c r="J66" s="185">
        <f>J93</f>
        <v>0</v>
      </c>
      <c r="K66" s="119"/>
      <c r="L66" s="186"/>
    </row>
    <row r="67" s="1" customFormat="1" ht="21.84" customHeight="1">
      <c r="B67" s="36"/>
      <c r="C67" s="37"/>
      <c r="D67" s="37"/>
      <c r="E67" s="37"/>
      <c r="F67" s="37"/>
      <c r="G67" s="37"/>
      <c r="H67" s="37"/>
      <c r="I67" s="140"/>
      <c r="J67" s="37"/>
      <c r="K67" s="37"/>
      <c r="L67" s="41"/>
    </row>
    <row r="68" s="1" customFormat="1" ht="6.96" customHeight="1">
      <c r="B68" s="55"/>
      <c r="C68" s="56"/>
      <c r="D68" s="56"/>
      <c r="E68" s="56"/>
      <c r="F68" s="56"/>
      <c r="G68" s="56"/>
      <c r="H68" s="56"/>
      <c r="I68" s="164"/>
      <c r="J68" s="56"/>
      <c r="K68" s="56"/>
      <c r="L68" s="41"/>
    </row>
    <row r="72" s="1" customFormat="1" ht="6.96" customHeight="1">
      <c r="B72" s="57"/>
      <c r="C72" s="58"/>
      <c r="D72" s="58"/>
      <c r="E72" s="58"/>
      <c r="F72" s="58"/>
      <c r="G72" s="58"/>
      <c r="H72" s="58"/>
      <c r="I72" s="167"/>
      <c r="J72" s="58"/>
      <c r="K72" s="58"/>
      <c r="L72" s="41"/>
    </row>
    <row r="73" s="1" customFormat="1" ht="24.96" customHeight="1">
      <c r="B73" s="36"/>
      <c r="C73" s="21" t="s">
        <v>109</v>
      </c>
      <c r="D73" s="37"/>
      <c r="E73" s="37"/>
      <c r="F73" s="37"/>
      <c r="G73" s="37"/>
      <c r="H73" s="37"/>
      <c r="I73" s="140"/>
      <c r="J73" s="37"/>
      <c r="K73" s="37"/>
      <c r="L73" s="41"/>
    </row>
    <row r="74" s="1" customFormat="1" ht="6.96" customHeight="1">
      <c r="B74" s="36"/>
      <c r="C74" s="37"/>
      <c r="D74" s="37"/>
      <c r="E74" s="37"/>
      <c r="F74" s="37"/>
      <c r="G74" s="37"/>
      <c r="H74" s="37"/>
      <c r="I74" s="140"/>
      <c r="J74" s="37"/>
      <c r="K74" s="37"/>
      <c r="L74" s="41"/>
    </row>
    <row r="75" s="1" customFormat="1" ht="12" customHeight="1">
      <c r="B75" s="36"/>
      <c r="C75" s="30" t="s">
        <v>16</v>
      </c>
      <c r="D75" s="37"/>
      <c r="E75" s="37"/>
      <c r="F75" s="37"/>
      <c r="G75" s="37"/>
      <c r="H75" s="37"/>
      <c r="I75" s="140"/>
      <c r="J75" s="37"/>
      <c r="K75" s="37"/>
      <c r="L75" s="41"/>
    </row>
    <row r="76" s="1" customFormat="1" ht="16.5" customHeight="1">
      <c r="B76" s="36"/>
      <c r="C76" s="37"/>
      <c r="D76" s="37"/>
      <c r="E76" s="168" t="str">
        <f>E7</f>
        <v>Údržba skalních zářezů na trati na trati č. 198 v úseku Strakonice Vimperk</v>
      </c>
      <c r="F76" s="30"/>
      <c r="G76" s="30"/>
      <c r="H76" s="30"/>
      <c r="I76" s="140"/>
      <c r="J76" s="37"/>
      <c r="K76" s="37"/>
      <c r="L76" s="41"/>
    </row>
    <row r="77" ht="12" customHeight="1">
      <c r="B77" s="19"/>
      <c r="C77" s="30" t="s">
        <v>98</v>
      </c>
      <c r="D77" s="20"/>
      <c r="E77" s="20"/>
      <c r="F77" s="20"/>
      <c r="G77" s="20"/>
      <c r="H77" s="20"/>
      <c r="I77" s="133"/>
      <c r="J77" s="20"/>
      <c r="K77" s="20"/>
      <c r="L77" s="18"/>
    </row>
    <row r="78" s="1" customFormat="1" ht="16.5" customHeight="1">
      <c r="B78" s="36"/>
      <c r="C78" s="37"/>
      <c r="D78" s="37"/>
      <c r="E78" s="168" t="s">
        <v>99</v>
      </c>
      <c r="F78" s="37"/>
      <c r="G78" s="37"/>
      <c r="H78" s="37"/>
      <c r="I78" s="140"/>
      <c r="J78" s="37"/>
      <c r="K78" s="37"/>
      <c r="L78" s="41"/>
    </row>
    <row r="79" s="1" customFormat="1" ht="12" customHeight="1">
      <c r="B79" s="36"/>
      <c r="C79" s="30" t="s">
        <v>100</v>
      </c>
      <c r="D79" s="37"/>
      <c r="E79" s="37"/>
      <c r="F79" s="37"/>
      <c r="G79" s="37"/>
      <c r="H79" s="37"/>
      <c r="I79" s="140"/>
      <c r="J79" s="37"/>
      <c r="K79" s="37"/>
      <c r="L79" s="41"/>
    </row>
    <row r="80" s="1" customFormat="1" ht="16.5" customHeight="1">
      <c r="B80" s="36"/>
      <c r="C80" s="37"/>
      <c r="D80" s="37"/>
      <c r="E80" s="62" t="str">
        <f>E11</f>
        <v>SO 1.2 - Ochranná opatření skalního svahu</v>
      </c>
      <c r="F80" s="37"/>
      <c r="G80" s="37"/>
      <c r="H80" s="37"/>
      <c r="I80" s="140"/>
      <c r="J80" s="37"/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40"/>
      <c r="J81" s="37"/>
      <c r="K81" s="37"/>
      <c r="L81" s="41"/>
    </row>
    <row r="82" s="1" customFormat="1" ht="12" customHeight="1">
      <c r="B82" s="36"/>
      <c r="C82" s="30" t="s">
        <v>22</v>
      </c>
      <c r="D82" s="37"/>
      <c r="E82" s="37"/>
      <c r="F82" s="25" t="str">
        <f>F14</f>
        <v>Strakonice - Vimperk</v>
      </c>
      <c r="G82" s="37"/>
      <c r="H82" s="37"/>
      <c r="I82" s="142" t="s">
        <v>24</v>
      </c>
      <c r="J82" s="65" t="str">
        <f>IF(J14="","",J14)</f>
        <v>26. 4. 2019</v>
      </c>
      <c r="K82" s="37"/>
      <c r="L82" s="41"/>
    </row>
    <row r="83" s="1" customFormat="1" ht="6.96" customHeight="1">
      <c r="B83" s="36"/>
      <c r="C83" s="37"/>
      <c r="D83" s="37"/>
      <c r="E83" s="37"/>
      <c r="F83" s="37"/>
      <c r="G83" s="37"/>
      <c r="H83" s="37"/>
      <c r="I83" s="140"/>
      <c r="J83" s="37"/>
      <c r="K83" s="37"/>
      <c r="L83" s="41"/>
    </row>
    <row r="84" s="1" customFormat="1" ht="13.65" customHeight="1">
      <c r="B84" s="36"/>
      <c r="C84" s="30" t="s">
        <v>26</v>
      </c>
      <c r="D84" s="37"/>
      <c r="E84" s="37"/>
      <c r="F84" s="25" t="str">
        <f>E17</f>
        <v xml:space="preserve">Správa železniční dopravní cesty, s. o., OŘ Plzeň </v>
      </c>
      <c r="G84" s="37"/>
      <c r="H84" s="37"/>
      <c r="I84" s="142" t="s">
        <v>34</v>
      </c>
      <c r="J84" s="34" t="str">
        <f>E23</f>
        <v xml:space="preserve"> </v>
      </c>
      <c r="K84" s="37"/>
      <c r="L84" s="41"/>
    </row>
    <row r="85" s="1" customFormat="1" ht="13.65" customHeight="1">
      <c r="B85" s="36"/>
      <c r="C85" s="30" t="s">
        <v>32</v>
      </c>
      <c r="D85" s="37"/>
      <c r="E85" s="37"/>
      <c r="F85" s="25" t="str">
        <f>IF(E20="","",E20)</f>
        <v>Vyplň údaj</v>
      </c>
      <c r="G85" s="37"/>
      <c r="H85" s="37"/>
      <c r="I85" s="142" t="s">
        <v>38</v>
      </c>
      <c r="J85" s="34" t="str">
        <f>E26</f>
        <v>Libor Brabenec</v>
      </c>
      <c r="K85" s="37"/>
      <c r="L85" s="41"/>
    </row>
    <row r="86" s="1" customFormat="1" ht="10.32" customHeight="1">
      <c r="B86" s="36"/>
      <c r="C86" s="37"/>
      <c r="D86" s="37"/>
      <c r="E86" s="37"/>
      <c r="F86" s="37"/>
      <c r="G86" s="37"/>
      <c r="H86" s="37"/>
      <c r="I86" s="140"/>
      <c r="J86" s="37"/>
      <c r="K86" s="37"/>
      <c r="L86" s="41"/>
    </row>
    <row r="87" s="10" customFormat="1" ht="29.28" customHeight="1">
      <c r="B87" s="187"/>
      <c r="C87" s="188" t="s">
        <v>110</v>
      </c>
      <c r="D87" s="189" t="s">
        <v>61</v>
      </c>
      <c r="E87" s="189" t="s">
        <v>57</v>
      </c>
      <c r="F87" s="189" t="s">
        <v>58</v>
      </c>
      <c r="G87" s="189" t="s">
        <v>111</v>
      </c>
      <c r="H87" s="189" t="s">
        <v>112</v>
      </c>
      <c r="I87" s="190" t="s">
        <v>113</v>
      </c>
      <c r="J87" s="189" t="s">
        <v>104</v>
      </c>
      <c r="K87" s="191" t="s">
        <v>114</v>
      </c>
      <c r="L87" s="192"/>
      <c r="M87" s="85" t="s">
        <v>35</v>
      </c>
      <c r="N87" s="86" t="s">
        <v>46</v>
      </c>
      <c r="O87" s="86" t="s">
        <v>115</v>
      </c>
      <c r="P87" s="86" t="s">
        <v>116</v>
      </c>
      <c r="Q87" s="86" t="s">
        <v>117</v>
      </c>
      <c r="R87" s="86" t="s">
        <v>118</v>
      </c>
      <c r="S87" s="86" t="s">
        <v>119</v>
      </c>
      <c r="T87" s="87" t="s">
        <v>120</v>
      </c>
    </row>
    <row r="88" s="1" customFormat="1" ht="22.8" customHeight="1">
      <c r="B88" s="36"/>
      <c r="C88" s="92" t="s">
        <v>121</v>
      </c>
      <c r="D88" s="37"/>
      <c r="E88" s="37"/>
      <c r="F88" s="37"/>
      <c r="G88" s="37"/>
      <c r="H88" s="37"/>
      <c r="I88" s="140"/>
      <c r="J88" s="193">
        <f>BK88</f>
        <v>0</v>
      </c>
      <c r="K88" s="37"/>
      <c r="L88" s="41"/>
      <c r="M88" s="88"/>
      <c r="N88" s="89"/>
      <c r="O88" s="89"/>
      <c r="P88" s="194">
        <f>P89</f>
        <v>0</v>
      </c>
      <c r="Q88" s="89"/>
      <c r="R88" s="194">
        <f>R89</f>
        <v>6.2902974999999994</v>
      </c>
      <c r="S88" s="89"/>
      <c r="T88" s="195">
        <f>T89</f>
        <v>0</v>
      </c>
      <c r="AT88" s="15" t="s">
        <v>75</v>
      </c>
      <c r="AU88" s="15" t="s">
        <v>105</v>
      </c>
      <c r="BK88" s="196">
        <f>BK89</f>
        <v>0</v>
      </c>
    </row>
    <row r="89" s="11" customFormat="1" ht="25.92" customHeight="1">
      <c r="B89" s="213"/>
      <c r="C89" s="214"/>
      <c r="D89" s="215" t="s">
        <v>75</v>
      </c>
      <c r="E89" s="216" t="s">
        <v>134</v>
      </c>
      <c r="F89" s="216" t="s">
        <v>135</v>
      </c>
      <c r="G89" s="214"/>
      <c r="H89" s="214"/>
      <c r="I89" s="217"/>
      <c r="J89" s="218">
        <f>BK89</f>
        <v>0</v>
      </c>
      <c r="K89" s="214"/>
      <c r="L89" s="219"/>
      <c r="M89" s="220"/>
      <c r="N89" s="221"/>
      <c r="O89" s="221"/>
      <c r="P89" s="222">
        <f>P90+P93</f>
        <v>0</v>
      </c>
      <c r="Q89" s="221"/>
      <c r="R89" s="222">
        <f>R90+R93</f>
        <v>6.2902974999999994</v>
      </c>
      <c r="S89" s="221"/>
      <c r="T89" s="223">
        <f>T90+T93</f>
        <v>0</v>
      </c>
      <c r="AR89" s="224" t="s">
        <v>83</v>
      </c>
      <c r="AT89" s="225" t="s">
        <v>75</v>
      </c>
      <c r="AU89" s="225" t="s">
        <v>76</v>
      </c>
      <c r="AY89" s="224" t="s">
        <v>129</v>
      </c>
      <c r="BK89" s="226">
        <f>BK90+BK93</f>
        <v>0</v>
      </c>
    </row>
    <row r="90" s="11" customFormat="1" ht="22.8" customHeight="1">
      <c r="B90" s="213"/>
      <c r="C90" s="214"/>
      <c r="D90" s="215" t="s">
        <v>75</v>
      </c>
      <c r="E90" s="227" t="s">
        <v>83</v>
      </c>
      <c r="F90" s="227" t="s">
        <v>136</v>
      </c>
      <c r="G90" s="214"/>
      <c r="H90" s="214"/>
      <c r="I90" s="217"/>
      <c r="J90" s="228">
        <f>BK90</f>
        <v>0</v>
      </c>
      <c r="K90" s="214"/>
      <c r="L90" s="219"/>
      <c r="M90" s="220"/>
      <c r="N90" s="221"/>
      <c r="O90" s="221"/>
      <c r="P90" s="222">
        <f>SUM(P91:P92)</f>
        <v>0</v>
      </c>
      <c r="Q90" s="221"/>
      <c r="R90" s="222">
        <f>SUM(R91:R92)</f>
        <v>0</v>
      </c>
      <c r="S90" s="221"/>
      <c r="T90" s="223">
        <f>SUM(T91:T92)</f>
        <v>0</v>
      </c>
      <c r="AR90" s="224" t="s">
        <v>83</v>
      </c>
      <c r="AT90" s="225" t="s">
        <v>75</v>
      </c>
      <c r="AU90" s="225" t="s">
        <v>83</v>
      </c>
      <c r="AY90" s="224" t="s">
        <v>129</v>
      </c>
      <c r="BK90" s="226">
        <f>SUM(BK91:BK92)</f>
        <v>0</v>
      </c>
    </row>
    <row r="91" s="1" customFormat="1" ht="16.5" customHeight="1">
      <c r="B91" s="36"/>
      <c r="C91" s="229" t="s">
        <v>128</v>
      </c>
      <c r="D91" s="229" t="s">
        <v>138</v>
      </c>
      <c r="E91" s="230" t="s">
        <v>174</v>
      </c>
      <c r="F91" s="231" t="s">
        <v>175</v>
      </c>
      <c r="G91" s="232" t="s">
        <v>126</v>
      </c>
      <c r="H91" s="233">
        <v>2000</v>
      </c>
      <c r="I91" s="234"/>
      <c r="J91" s="235">
        <f>ROUND(I91*H91,2)</f>
        <v>0</v>
      </c>
      <c r="K91" s="231" t="s">
        <v>141</v>
      </c>
      <c r="L91" s="41"/>
      <c r="M91" s="236" t="s">
        <v>35</v>
      </c>
      <c r="N91" s="237" t="s">
        <v>47</v>
      </c>
      <c r="O91" s="77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AR91" s="15" t="s">
        <v>130</v>
      </c>
      <c r="AT91" s="15" t="s">
        <v>138</v>
      </c>
      <c r="AU91" s="15" t="s">
        <v>85</v>
      </c>
      <c r="AY91" s="15" t="s">
        <v>129</v>
      </c>
      <c r="BE91" s="209">
        <f>IF(N91="základní",J91,0)</f>
        <v>0</v>
      </c>
      <c r="BF91" s="209">
        <f>IF(N91="snížená",J91,0)</f>
        <v>0</v>
      </c>
      <c r="BG91" s="209">
        <f>IF(N91="zákl. přenesená",J91,0)</f>
        <v>0</v>
      </c>
      <c r="BH91" s="209">
        <f>IF(N91="sníž. přenesená",J91,0)</f>
        <v>0</v>
      </c>
      <c r="BI91" s="209">
        <f>IF(N91="nulová",J91,0)</f>
        <v>0</v>
      </c>
      <c r="BJ91" s="15" t="s">
        <v>83</v>
      </c>
      <c r="BK91" s="209">
        <f>ROUND(I91*H91,2)</f>
        <v>0</v>
      </c>
      <c r="BL91" s="15" t="s">
        <v>130</v>
      </c>
      <c r="BM91" s="15" t="s">
        <v>176</v>
      </c>
    </row>
    <row r="92" s="1" customFormat="1">
      <c r="B92" s="36"/>
      <c r="C92" s="37"/>
      <c r="D92" s="210" t="s">
        <v>143</v>
      </c>
      <c r="E92" s="37"/>
      <c r="F92" s="211" t="s">
        <v>177</v>
      </c>
      <c r="G92" s="37"/>
      <c r="H92" s="37"/>
      <c r="I92" s="140"/>
      <c r="J92" s="37"/>
      <c r="K92" s="37"/>
      <c r="L92" s="41"/>
      <c r="M92" s="212"/>
      <c r="N92" s="77"/>
      <c r="O92" s="77"/>
      <c r="P92" s="77"/>
      <c r="Q92" s="77"/>
      <c r="R92" s="77"/>
      <c r="S92" s="77"/>
      <c r="T92" s="78"/>
      <c r="AT92" s="15" t="s">
        <v>143</v>
      </c>
      <c r="AU92" s="15" t="s">
        <v>85</v>
      </c>
    </row>
    <row r="93" s="11" customFormat="1" ht="22.8" customHeight="1">
      <c r="B93" s="213"/>
      <c r="C93" s="214"/>
      <c r="D93" s="215" t="s">
        <v>75</v>
      </c>
      <c r="E93" s="227" t="s">
        <v>85</v>
      </c>
      <c r="F93" s="227" t="s">
        <v>178</v>
      </c>
      <c r="G93" s="214"/>
      <c r="H93" s="214"/>
      <c r="I93" s="217"/>
      <c r="J93" s="228">
        <f>BK93</f>
        <v>0</v>
      </c>
      <c r="K93" s="214"/>
      <c r="L93" s="219"/>
      <c r="M93" s="220"/>
      <c r="N93" s="221"/>
      <c r="O93" s="221"/>
      <c r="P93" s="222">
        <f>SUM(P94:P104)</f>
        <v>0</v>
      </c>
      <c r="Q93" s="221"/>
      <c r="R93" s="222">
        <f>SUM(R94:R104)</f>
        <v>6.2902974999999994</v>
      </c>
      <c r="S93" s="221"/>
      <c r="T93" s="223">
        <f>SUM(T94:T104)</f>
        <v>0</v>
      </c>
      <c r="AR93" s="224" t="s">
        <v>83</v>
      </c>
      <c r="AT93" s="225" t="s">
        <v>75</v>
      </c>
      <c r="AU93" s="225" t="s">
        <v>83</v>
      </c>
      <c r="AY93" s="224" t="s">
        <v>129</v>
      </c>
      <c r="BK93" s="226">
        <f>SUM(BK94:BK104)</f>
        <v>0</v>
      </c>
    </row>
    <row r="94" s="1" customFormat="1" ht="16.5" customHeight="1">
      <c r="B94" s="36"/>
      <c r="C94" s="229" t="s">
        <v>83</v>
      </c>
      <c r="D94" s="229" t="s">
        <v>138</v>
      </c>
      <c r="E94" s="230" t="s">
        <v>179</v>
      </c>
      <c r="F94" s="231" t="s">
        <v>180</v>
      </c>
      <c r="G94" s="232" t="s">
        <v>181</v>
      </c>
      <c r="H94" s="233">
        <v>831</v>
      </c>
      <c r="I94" s="234"/>
      <c r="J94" s="235">
        <f>ROUND(I94*H94,2)</f>
        <v>0</v>
      </c>
      <c r="K94" s="231" t="s">
        <v>141</v>
      </c>
      <c r="L94" s="41"/>
      <c r="M94" s="236" t="s">
        <v>35</v>
      </c>
      <c r="N94" s="237" t="s">
        <v>47</v>
      </c>
      <c r="O94" s="77"/>
      <c r="P94" s="207">
        <f>O94*H94</f>
        <v>0</v>
      </c>
      <c r="Q94" s="207">
        <v>0.00022000000000000001</v>
      </c>
      <c r="R94" s="207">
        <f>Q94*H94</f>
        <v>0.18282000000000001</v>
      </c>
      <c r="S94" s="207">
        <v>0</v>
      </c>
      <c r="T94" s="208">
        <f>S94*H94</f>
        <v>0</v>
      </c>
      <c r="AR94" s="15" t="s">
        <v>130</v>
      </c>
      <c r="AT94" s="15" t="s">
        <v>138</v>
      </c>
      <c r="AU94" s="15" t="s">
        <v>85</v>
      </c>
      <c r="AY94" s="15" t="s">
        <v>129</v>
      </c>
      <c r="BE94" s="209">
        <f>IF(N94="základní",J94,0)</f>
        <v>0</v>
      </c>
      <c r="BF94" s="209">
        <f>IF(N94="snížená",J94,0)</f>
        <v>0</v>
      </c>
      <c r="BG94" s="209">
        <f>IF(N94="zákl. přenesená",J94,0)</f>
        <v>0</v>
      </c>
      <c r="BH94" s="209">
        <f>IF(N94="sníž. přenesená",J94,0)</f>
        <v>0</v>
      </c>
      <c r="BI94" s="209">
        <f>IF(N94="nulová",J94,0)</f>
        <v>0</v>
      </c>
      <c r="BJ94" s="15" t="s">
        <v>83</v>
      </c>
      <c r="BK94" s="209">
        <f>ROUND(I94*H94,2)</f>
        <v>0</v>
      </c>
      <c r="BL94" s="15" t="s">
        <v>130</v>
      </c>
      <c r="BM94" s="15" t="s">
        <v>182</v>
      </c>
    </row>
    <row r="95" s="1" customFormat="1" ht="16.5" customHeight="1">
      <c r="B95" s="36"/>
      <c r="C95" s="197" t="s">
        <v>85</v>
      </c>
      <c r="D95" s="197" t="s">
        <v>123</v>
      </c>
      <c r="E95" s="198" t="s">
        <v>183</v>
      </c>
      <c r="F95" s="199" t="s">
        <v>184</v>
      </c>
      <c r="G95" s="200" t="s">
        <v>126</v>
      </c>
      <c r="H95" s="201">
        <v>2000</v>
      </c>
      <c r="I95" s="202"/>
      <c r="J95" s="203">
        <f>ROUND(I95*H95,2)</f>
        <v>0</v>
      </c>
      <c r="K95" s="199" t="s">
        <v>141</v>
      </c>
      <c r="L95" s="204"/>
      <c r="M95" s="205" t="s">
        <v>35</v>
      </c>
      <c r="N95" s="206" t="s">
        <v>47</v>
      </c>
      <c r="O95" s="77"/>
      <c r="P95" s="207">
        <f>O95*H95</f>
        <v>0</v>
      </c>
      <c r="Q95" s="207">
        <v>0.00172</v>
      </c>
      <c r="R95" s="207">
        <f>Q95*H95</f>
        <v>3.4399999999999999</v>
      </c>
      <c r="S95" s="207">
        <v>0</v>
      </c>
      <c r="T95" s="208">
        <f>S95*H95</f>
        <v>0</v>
      </c>
      <c r="AR95" s="15" t="s">
        <v>128</v>
      </c>
      <c r="AT95" s="15" t="s">
        <v>123</v>
      </c>
      <c r="AU95" s="15" t="s">
        <v>85</v>
      </c>
      <c r="AY95" s="15" t="s">
        <v>129</v>
      </c>
      <c r="BE95" s="209">
        <f>IF(N95="základní",J95,0)</f>
        <v>0</v>
      </c>
      <c r="BF95" s="209">
        <f>IF(N95="snížená",J95,0)</f>
        <v>0</v>
      </c>
      <c r="BG95" s="209">
        <f>IF(N95="zákl. přenesená",J95,0)</f>
        <v>0</v>
      </c>
      <c r="BH95" s="209">
        <f>IF(N95="sníž. přenesená",J95,0)</f>
        <v>0</v>
      </c>
      <c r="BI95" s="209">
        <f>IF(N95="nulová",J95,0)</f>
        <v>0</v>
      </c>
      <c r="BJ95" s="15" t="s">
        <v>83</v>
      </c>
      <c r="BK95" s="209">
        <f>ROUND(I95*H95,2)</f>
        <v>0</v>
      </c>
      <c r="BL95" s="15" t="s">
        <v>130</v>
      </c>
      <c r="BM95" s="15" t="s">
        <v>185</v>
      </c>
    </row>
    <row r="96" s="1" customFormat="1" ht="16.5" customHeight="1">
      <c r="B96" s="36"/>
      <c r="C96" s="197" t="s">
        <v>122</v>
      </c>
      <c r="D96" s="197" t="s">
        <v>123</v>
      </c>
      <c r="E96" s="198" t="s">
        <v>186</v>
      </c>
      <c r="F96" s="199" t="s">
        <v>187</v>
      </c>
      <c r="G96" s="200" t="s">
        <v>181</v>
      </c>
      <c r="H96" s="201">
        <v>445</v>
      </c>
      <c r="I96" s="202"/>
      <c r="J96" s="203">
        <f>ROUND(I96*H96,2)</f>
        <v>0</v>
      </c>
      <c r="K96" s="199" t="s">
        <v>141</v>
      </c>
      <c r="L96" s="204"/>
      <c r="M96" s="205" t="s">
        <v>35</v>
      </c>
      <c r="N96" s="206" t="s">
        <v>47</v>
      </c>
      <c r="O96" s="77"/>
      <c r="P96" s="207">
        <f>O96*H96</f>
        <v>0</v>
      </c>
      <c r="Q96" s="207">
        <v>0.00032000000000000003</v>
      </c>
      <c r="R96" s="207">
        <f>Q96*H96</f>
        <v>0.1424</v>
      </c>
      <c r="S96" s="207">
        <v>0</v>
      </c>
      <c r="T96" s="208">
        <f>S96*H96</f>
        <v>0</v>
      </c>
      <c r="AR96" s="15" t="s">
        <v>128</v>
      </c>
      <c r="AT96" s="15" t="s">
        <v>123</v>
      </c>
      <c r="AU96" s="15" t="s">
        <v>85</v>
      </c>
      <c r="AY96" s="15" t="s">
        <v>129</v>
      </c>
      <c r="BE96" s="209">
        <f>IF(N96="základní",J96,0)</f>
        <v>0</v>
      </c>
      <c r="BF96" s="209">
        <f>IF(N96="snížená",J96,0)</f>
        <v>0</v>
      </c>
      <c r="BG96" s="209">
        <f>IF(N96="zákl. přenesená",J96,0)</f>
        <v>0</v>
      </c>
      <c r="BH96" s="209">
        <f>IF(N96="sníž. přenesená",J96,0)</f>
        <v>0</v>
      </c>
      <c r="BI96" s="209">
        <f>IF(N96="nulová",J96,0)</f>
        <v>0</v>
      </c>
      <c r="BJ96" s="15" t="s">
        <v>83</v>
      </c>
      <c r="BK96" s="209">
        <f>ROUND(I96*H96,2)</f>
        <v>0</v>
      </c>
      <c r="BL96" s="15" t="s">
        <v>130</v>
      </c>
      <c r="BM96" s="15" t="s">
        <v>188</v>
      </c>
    </row>
    <row r="97" s="1" customFormat="1" ht="16.5" customHeight="1">
      <c r="B97" s="36"/>
      <c r="C97" s="197" t="s">
        <v>130</v>
      </c>
      <c r="D97" s="197" t="s">
        <v>123</v>
      </c>
      <c r="E97" s="198" t="s">
        <v>189</v>
      </c>
      <c r="F97" s="199" t="s">
        <v>190</v>
      </c>
      <c r="G97" s="200" t="s">
        <v>181</v>
      </c>
      <c r="H97" s="201">
        <v>822.75</v>
      </c>
      <c r="I97" s="202"/>
      <c r="J97" s="203">
        <f>ROUND(I97*H97,2)</f>
        <v>0</v>
      </c>
      <c r="K97" s="199" t="s">
        <v>141</v>
      </c>
      <c r="L97" s="204"/>
      <c r="M97" s="205" t="s">
        <v>35</v>
      </c>
      <c r="N97" s="206" t="s">
        <v>47</v>
      </c>
      <c r="O97" s="77"/>
      <c r="P97" s="207">
        <f>O97*H97</f>
        <v>0</v>
      </c>
      <c r="Q97" s="207">
        <v>0.0030100000000000001</v>
      </c>
      <c r="R97" s="207">
        <f>Q97*H97</f>
        <v>2.4764775000000001</v>
      </c>
      <c r="S97" s="207">
        <v>0</v>
      </c>
      <c r="T97" s="208">
        <f>S97*H97</f>
        <v>0</v>
      </c>
      <c r="AR97" s="15" t="s">
        <v>128</v>
      </c>
      <c r="AT97" s="15" t="s">
        <v>123</v>
      </c>
      <c r="AU97" s="15" t="s">
        <v>85</v>
      </c>
      <c r="AY97" s="15" t="s">
        <v>129</v>
      </c>
      <c r="BE97" s="209">
        <f>IF(N97="základní",J97,0)</f>
        <v>0</v>
      </c>
      <c r="BF97" s="209">
        <f>IF(N97="snížená",J97,0)</f>
        <v>0</v>
      </c>
      <c r="BG97" s="209">
        <f>IF(N97="zákl. přenesená",J97,0)</f>
        <v>0</v>
      </c>
      <c r="BH97" s="209">
        <f>IF(N97="sníž. přenesená",J97,0)</f>
        <v>0</v>
      </c>
      <c r="BI97" s="209">
        <f>IF(N97="nulová",J97,0)</f>
        <v>0</v>
      </c>
      <c r="BJ97" s="15" t="s">
        <v>83</v>
      </c>
      <c r="BK97" s="209">
        <f>ROUND(I97*H97,2)</f>
        <v>0</v>
      </c>
      <c r="BL97" s="15" t="s">
        <v>130</v>
      </c>
      <c r="BM97" s="15" t="s">
        <v>191</v>
      </c>
    </row>
    <row r="98" s="1" customFormat="1">
      <c r="B98" s="36"/>
      <c r="C98" s="37"/>
      <c r="D98" s="210" t="s">
        <v>132</v>
      </c>
      <c r="E98" s="37"/>
      <c r="F98" s="211" t="s">
        <v>192</v>
      </c>
      <c r="G98" s="37"/>
      <c r="H98" s="37"/>
      <c r="I98" s="140"/>
      <c r="J98" s="37"/>
      <c r="K98" s="37"/>
      <c r="L98" s="41"/>
      <c r="M98" s="212"/>
      <c r="N98" s="77"/>
      <c r="O98" s="77"/>
      <c r="P98" s="77"/>
      <c r="Q98" s="77"/>
      <c r="R98" s="77"/>
      <c r="S98" s="77"/>
      <c r="T98" s="78"/>
      <c r="AT98" s="15" t="s">
        <v>132</v>
      </c>
      <c r="AU98" s="15" t="s">
        <v>85</v>
      </c>
    </row>
    <row r="99" s="12" customFormat="1">
      <c r="B99" s="238"/>
      <c r="C99" s="239"/>
      <c r="D99" s="210" t="s">
        <v>145</v>
      </c>
      <c r="E99" s="240" t="s">
        <v>35</v>
      </c>
      <c r="F99" s="241" t="s">
        <v>193</v>
      </c>
      <c r="G99" s="239"/>
      <c r="H99" s="242">
        <v>822.75</v>
      </c>
      <c r="I99" s="243"/>
      <c r="J99" s="239"/>
      <c r="K99" s="239"/>
      <c r="L99" s="244"/>
      <c r="M99" s="245"/>
      <c r="N99" s="246"/>
      <c r="O99" s="246"/>
      <c r="P99" s="246"/>
      <c r="Q99" s="246"/>
      <c r="R99" s="246"/>
      <c r="S99" s="246"/>
      <c r="T99" s="247"/>
      <c r="AT99" s="248" t="s">
        <v>145</v>
      </c>
      <c r="AU99" s="248" t="s">
        <v>85</v>
      </c>
      <c r="AV99" s="12" t="s">
        <v>85</v>
      </c>
      <c r="AW99" s="12" t="s">
        <v>37</v>
      </c>
      <c r="AX99" s="12" t="s">
        <v>83</v>
      </c>
      <c r="AY99" s="248" t="s">
        <v>129</v>
      </c>
    </row>
    <row r="100" s="1" customFormat="1" ht="16.5" customHeight="1">
      <c r="B100" s="36"/>
      <c r="C100" s="197" t="s">
        <v>157</v>
      </c>
      <c r="D100" s="197" t="s">
        <v>123</v>
      </c>
      <c r="E100" s="198" t="s">
        <v>194</v>
      </c>
      <c r="F100" s="199" t="s">
        <v>195</v>
      </c>
      <c r="G100" s="200" t="s">
        <v>196</v>
      </c>
      <c r="H100" s="201">
        <v>4</v>
      </c>
      <c r="I100" s="202"/>
      <c r="J100" s="203">
        <f>ROUND(I100*H100,2)</f>
        <v>0</v>
      </c>
      <c r="K100" s="199" t="s">
        <v>141</v>
      </c>
      <c r="L100" s="204"/>
      <c r="M100" s="205" t="s">
        <v>35</v>
      </c>
      <c r="N100" s="206" t="s">
        <v>47</v>
      </c>
      <c r="O100" s="77"/>
      <c r="P100" s="207">
        <f>O100*H100</f>
        <v>0</v>
      </c>
      <c r="Q100" s="207">
        <v>0.00115</v>
      </c>
      <c r="R100" s="207">
        <f>Q100*H100</f>
        <v>0.0045999999999999999</v>
      </c>
      <c r="S100" s="207">
        <v>0</v>
      </c>
      <c r="T100" s="208">
        <f>S100*H100</f>
        <v>0</v>
      </c>
      <c r="AR100" s="15" t="s">
        <v>128</v>
      </c>
      <c r="AT100" s="15" t="s">
        <v>123</v>
      </c>
      <c r="AU100" s="15" t="s">
        <v>85</v>
      </c>
      <c r="AY100" s="15" t="s">
        <v>129</v>
      </c>
      <c r="BE100" s="209">
        <f>IF(N100="základní",J100,0)</f>
        <v>0</v>
      </c>
      <c r="BF100" s="209">
        <f>IF(N100="snížená",J100,0)</f>
        <v>0</v>
      </c>
      <c r="BG100" s="209">
        <f>IF(N100="zákl. přenesená",J100,0)</f>
        <v>0</v>
      </c>
      <c r="BH100" s="209">
        <f>IF(N100="sníž. přenesená",J100,0)</f>
        <v>0</v>
      </c>
      <c r="BI100" s="209">
        <f>IF(N100="nulová",J100,0)</f>
        <v>0</v>
      </c>
      <c r="BJ100" s="15" t="s">
        <v>83</v>
      </c>
      <c r="BK100" s="209">
        <f>ROUND(I100*H100,2)</f>
        <v>0</v>
      </c>
      <c r="BL100" s="15" t="s">
        <v>130</v>
      </c>
      <c r="BM100" s="15" t="s">
        <v>197</v>
      </c>
    </row>
    <row r="101" s="1" customFormat="1">
      <c r="B101" s="36"/>
      <c r="C101" s="37"/>
      <c r="D101" s="210" t="s">
        <v>132</v>
      </c>
      <c r="E101" s="37"/>
      <c r="F101" s="211" t="s">
        <v>198</v>
      </c>
      <c r="G101" s="37"/>
      <c r="H101" s="37"/>
      <c r="I101" s="140"/>
      <c r="J101" s="37"/>
      <c r="K101" s="37"/>
      <c r="L101" s="41"/>
      <c r="M101" s="212"/>
      <c r="N101" s="77"/>
      <c r="O101" s="77"/>
      <c r="P101" s="77"/>
      <c r="Q101" s="77"/>
      <c r="R101" s="77"/>
      <c r="S101" s="77"/>
      <c r="T101" s="78"/>
      <c r="AT101" s="15" t="s">
        <v>132</v>
      </c>
      <c r="AU101" s="15" t="s">
        <v>85</v>
      </c>
    </row>
    <row r="102" s="1" customFormat="1" ht="16.5" customHeight="1">
      <c r="B102" s="36"/>
      <c r="C102" s="197" t="s">
        <v>168</v>
      </c>
      <c r="D102" s="197" t="s">
        <v>123</v>
      </c>
      <c r="E102" s="198" t="s">
        <v>199</v>
      </c>
      <c r="F102" s="199" t="s">
        <v>200</v>
      </c>
      <c r="G102" s="200" t="s">
        <v>165</v>
      </c>
      <c r="H102" s="201">
        <v>220</v>
      </c>
      <c r="I102" s="202"/>
      <c r="J102" s="203">
        <f>ROUND(I102*H102,2)</f>
        <v>0</v>
      </c>
      <c r="K102" s="199" t="s">
        <v>141</v>
      </c>
      <c r="L102" s="204"/>
      <c r="M102" s="205" t="s">
        <v>35</v>
      </c>
      <c r="N102" s="206" t="s">
        <v>47</v>
      </c>
      <c r="O102" s="77"/>
      <c r="P102" s="207">
        <f>O102*H102</f>
        <v>0</v>
      </c>
      <c r="Q102" s="207">
        <v>0.00020000000000000001</v>
      </c>
      <c r="R102" s="207">
        <f>Q102*H102</f>
        <v>0.044000000000000004</v>
      </c>
      <c r="S102" s="207">
        <v>0</v>
      </c>
      <c r="T102" s="208">
        <f>S102*H102</f>
        <v>0</v>
      </c>
      <c r="AR102" s="15" t="s">
        <v>128</v>
      </c>
      <c r="AT102" s="15" t="s">
        <v>123</v>
      </c>
      <c r="AU102" s="15" t="s">
        <v>85</v>
      </c>
      <c r="AY102" s="15" t="s">
        <v>129</v>
      </c>
      <c r="BE102" s="209">
        <f>IF(N102="základní",J102,0)</f>
        <v>0</v>
      </c>
      <c r="BF102" s="209">
        <f>IF(N102="snížená",J102,0)</f>
        <v>0</v>
      </c>
      <c r="BG102" s="209">
        <f>IF(N102="zákl. přenesená",J102,0)</f>
        <v>0</v>
      </c>
      <c r="BH102" s="209">
        <f>IF(N102="sníž. přenesená",J102,0)</f>
        <v>0</v>
      </c>
      <c r="BI102" s="209">
        <f>IF(N102="nulová",J102,0)</f>
        <v>0</v>
      </c>
      <c r="BJ102" s="15" t="s">
        <v>83</v>
      </c>
      <c r="BK102" s="209">
        <f>ROUND(I102*H102,2)</f>
        <v>0</v>
      </c>
      <c r="BL102" s="15" t="s">
        <v>130</v>
      </c>
      <c r="BM102" s="15" t="s">
        <v>201</v>
      </c>
    </row>
    <row r="103" s="1" customFormat="1" ht="16.5" customHeight="1">
      <c r="B103" s="36"/>
      <c r="C103" s="197" t="s">
        <v>202</v>
      </c>
      <c r="D103" s="197" t="s">
        <v>123</v>
      </c>
      <c r="E103" s="198" t="s">
        <v>203</v>
      </c>
      <c r="F103" s="199" t="s">
        <v>204</v>
      </c>
      <c r="G103" s="200" t="s">
        <v>165</v>
      </c>
      <c r="H103" s="201">
        <v>6400</v>
      </c>
      <c r="I103" s="202"/>
      <c r="J103" s="203">
        <f>ROUND(I103*H103,2)</f>
        <v>0</v>
      </c>
      <c r="K103" s="199" t="s">
        <v>141</v>
      </c>
      <c r="L103" s="204"/>
      <c r="M103" s="205" t="s">
        <v>35</v>
      </c>
      <c r="N103" s="206" t="s">
        <v>47</v>
      </c>
      <c r="O103" s="77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AR103" s="15" t="s">
        <v>128</v>
      </c>
      <c r="AT103" s="15" t="s">
        <v>123</v>
      </c>
      <c r="AU103" s="15" t="s">
        <v>85</v>
      </c>
      <c r="AY103" s="15" t="s">
        <v>129</v>
      </c>
      <c r="BE103" s="209">
        <f>IF(N103="základní",J103,0)</f>
        <v>0</v>
      </c>
      <c r="BF103" s="209">
        <f>IF(N103="snížená",J103,0)</f>
        <v>0</v>
      </c>
      <c r="BG103" s="209">
        <f>IF(N103="zákl. přenesená",J103,0)</f>
        <v>0</v>
      </c>
      <c r="BH103" s="209">
        <f>IF(N103="sníž. přenesená",J103,0)</f>
        <v>0</v>
      </c>
      <c r="BI103" s="209">
        <f>IF(N103="nulová",J103,0)</f>
        <v>0</v>
      </c>
      <c r="BJ103" s="15" t="s">
        <v>83</v>
      </c>
      <c r="BK103" s="209">
        <f>ROUND(I103*H103,2)</f>
        <v>0</v>
      </c>
      <c r="BL103" s="15" t="s">
        <v>130</v>
      </c>
      <c r="BM103" s="15" t="s">
        <v>205</v>
      </c>
    </row>
    <row r="104" s="12" customFormat="1">
      <c r="B104" s="238"/>
      <c r="C104" s="239"/>
      <c r="D104" s="210" t="s">
        <v>145</v>
      </c>
      <c r="E104" s="240" t="s">
        <v>35</v>
      </c>
      <c r="F104" s="241" t="s">
        <v>206</v>
      </c>
      <c r="G104" s="239"/>
      <c r="H104" s="242">
        <v>6400</v>
      </c>
      <c r="I104" s="243"/>
      <c r="J104" s="239"/>
      <c r="K104" s="239"/>
      <c r="L104" s="244"/>
      <c r="M104" s="252"/>
      <c r="N104" s="253"/>
      <c r="O104" s="253"/>
      <c r="P104" s="253"/>
      <c r="Q104" s="253"/>
      <c r="R104" s="253"/>
      <c r="S104" s="253"/>
      <c r="T104" s="254"/>
      <c r="AT104" s="248" t="s">
        <v>145</v>
      </c>
      <c r="AU104" s="248" t="s">
        <v>85</v>
      </c>
      <c r="AV104" s="12" t="s">
        <v>85</v>
      </c>
      <c r="AW104" s="12" t="s">
        <v>37</v>
      </c>
      <c r="AX104" s="12" t="s">
        <v>83</v>
      </c>
      <c r="AY104" s="248" t="s">
        <v>129</v>
      </c>
    </row>
    <row r="105" s="1" customFormat="1" ht="6.96" customHeight="1">
      <c r="B105" s="55"/>
      <c r="C105" s="56"/>
      <c r="D105" s="56"/>
      <c r="E105" s="56"/>
      <c r="F105" s="56"/>
      <c r="G105" s="56"/>
      <c r="H105" s="56"/>
      <c r="I105" s="164"/>
      <c r="J105" s="56"/>
      <c r="K105" s="56"/>
      <c r="L105" s="41"/>
    </row>
  </sheetData>
  <sheetProtection sheet="1" autoFilter="0" formatColumns="0" formatRows="0" objects="1" scenarios="1" spinCount="100000" saltValue="st1HP7R8+wO31z79x3ybswqa/N4fFY/I/b0JTY72j9fU3/KCYeRTYxMva+u41LtbPnLb3+P/0ocWSY0uNbXiEA==" hashValue="kpZqXig+KKqTgtfJ2hD9buHlE//YhnfBcNTDjRGhrtT7Poe5G89cvMVBaCWamLeJvn3umn4psGedoyrWj+hlsw==" algorithmName="SHA-512" password="C722"/>
  <autoFilter ref="C87:K104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3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5" t="s">
        <v>96</v>
      </c>
    </row>
    <row r="3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18"/>
      <c r="AT3" s="15" t="s">
        <v>85</v>
      </c>
    </row>
    <row r="4" ht="24.96" customHeight="1">
      <c r="B4" s="18"/>
      <c r="D4" s="137" t="s">
        <v>97</v>
      </c>
      <c r="L4" s="18"/>
      <c r="M4" s="22" t="s">
        <v>10</v>
      </c>
      <c r="AT4" s="15" t="s">
        <v>4</v>
      </c>
    </row>
    <row r="5" ht="6.96" customHeight="1">
      <c r="B5" s="18"/>
      <c r="L5" s="18"/>
    </row>
    <row r="6" ht="12" customHeight="1">
      <c r="B6" s="18"/>
      <c r="D6" s="138" t="s">
        <v>16</v>
      </c>
      <c r="L6" s="18"/>
    </row>
    <row r="7" ht="16.5" customHeight="1">
      <c r="B7" s="18"/>
      <c r="E7" s="139" t="str">
        <f>'Rekapitulace stavby'!K6</f>
        <v>Údržba skalních zářezů na trati na trati č. 198 v úseku Strakonice Vimperk</v>
      </c>
      <c r="F7" s="138"/>
      <c r="G7" s="138"/>
      <c r="H7" s="138"/>
      <c r="L7" s="18"/>
    </row>
    <row r="8" ht="12" customHeight="1">
      <c r="B8" s="18"/>
      <c r="D8" s="138" t="s">
        <v>98</v>
      </c>
      <c r="L8" s="18"/>
    </row>
    <row r="9" s="1" customFormat="1" ht="16.5" customHeight="1">
      <c r="B9" s="41"/>
      <c r="E9" s="139" t="s">
        <v>99</v>
      </c>
      <c r="F9" s="1"/>
      <c r="G9" s="1"/>
      <c r="H9" s="1"/>
      <c r="I9" s="140"/>
      <c r="L9" s="41"/>
    </row>
    <row r="10" s="1" customFormat="1" ht="12" customHeight="1">
      <c r="B10" s="41"/>
      <c r="D10" s="138" t="s">
        <v>100</v>
      </c>
      <c r="I10" s="140"/>
      <c r="L10" s="41"/>
    </row>
    <row r="11" s="1" customFormat="1" ht="36.96" customHeight="1">
      <c r="B11" s="41"/>
      <c r="E11" s="141" t="s">
        <v>207</v>
      </c>
      <c r="F11" s="1"/>
      <c r="G11" s="1"/>
      <c r="H11" s="1"/>
      <c r="I11" s="140"/>
      <c r="L11" s="41"/>
    </row>
    <row r="12" s="1" customFormat="1">
      <c r="B12" s="41"/>
      <c r="I12" s="140"/>
      <c r="L12" s="41"/>
    </row>
    <row r="13" s="1" customFormat="1" ht="12" customHeight="1">
      <c r="B13" s="41"/>
      <c r="D13" s="138" t="s">
        <v>18</v>
      </c>
      <c r="F13" s="15" t="s">
        <v>19</v>
      </c>
      <c r="I13" s="142" t="s">
        <v>20</v>
      </c>
      <c r="J13" s="15" t="s">
        <v>21</v>
      </c>
      <c r="L13" s="41"/>
    </row>
    <row r="14" s="1" customFormat="1" ht="12" customHeight="1">
      <c r="B14" s="41"/>
      <c r="D14" s="138" t="s">
        <v>22</v>
      </c>
      <c r="F14" s="15" t="s">
        <v>23</v>
      </c>
      <c r="I14" s="142" t="s">
        <v>24</v>
      </c>
      <c r="J14" s="143" t="str">
        <f>'Rekapitulace stavby'!AN8</f>
        <v>26. 4. 2019</v>
      </c>
      <c r="L14" s="41"/>
    </row>
    <row r="15" s="1" customFormat="1" ht="10.8" customHeight="1">
      <c r="B15" s="41"/>
      <c r="I15" s="140"/>
      <c r="L15" s="41"/>
    </row>
    <row r="16" s="1" customFormat="1" ht="12" customHeight="1">
      <c r="B16" s="41"/>
      <c r="D16" s="138" t="s">
        <v>26</v>
      </c>
      <c r="I16" s="142" t="s">
        <v>27</v>
      </c>
      <c r="J16" s="15" t="s">
        <v>28</v>
      </c>
      <c r="L16" s="41"/>
    </row>
    <row r="17" s="1" customFormat="1" ht="18" customHeight="1">
      <c r="B17" s="41"/>
      <c r="E17" s="15" t="s">
        <v>29</v>
      </c>
      <c r="I17" s="142" t="s">
        <v>30</v>
      </c>
      <c r="J17" s="15" t="s">
        <v>31</v>
      </c>
      <c r="L17" s="41"/>
    </row>
    <row r="18" s="1" customFormat="1" ht="6.96" customHeight="1">
      <c r="B18" s="41"/>
      <c r="I18" s="140"/>
      <c r="L18" s="41"/>
    </row>
    <row r="19" s="1" customFormat="1" ht="12" customHeight="1">
      <c r="B19" s="41"/>
      <c r="D19" s="138" t="s">
        <v>32</v>
      </c>
      <c r="I19" s="142" t="s">
        <v>27</v>
      </c>
      <c r="J19" s="31" t="str">
        <f>'Rekapitulace stavby'!AN13</f>
        <v>Vyplň údaj</v>
      </c>
      <c r="L19" s="41"/>
    </row>
    <row r="20" s="1" customFormat="1" ht="18" customHeight="1">
      <c r="B20" s="41"/>
      <c r="E20" s="31" t="str">
        <f>'Rekapitulace stavby'!E14</f>
        <v>Vyplň údaj</v>
      </c>
      <c r="F20" s="15"/>
      <c r="G20" s="15"/>
      <c r="H20" s="15"/>
      <c r="I20" s="142" t="s">
        <v>30</v>
      </c>
      <c r="J20" s="31" t="str">
        <f>'Rekapitulace stavby'!AN14</f>
        <v>Vyplň údaj</v>
      </c>
      <c r="L20" s="41"/>
    </row>
    <row r="21" s="1" customFormat="1" ht="6.96" customHeight="1">
      <c r="B21" s="41"/>
      <c r="I21" s="140"/>
      <c r="L21" s="41"/>
    </row>
    <row r="22" s="1" customFormat="1" ht="12" customHeight="1">
      <c r="B22" s="41"/>
      <c r="D22" s="138" t="s">
        <v>34</v>
      </c>
      <c r="I22" s="142" t="s">
        <v>27</v>
      </c>
      <c r="J22" s="15" t="str">
        <f>IF('Rekapitulace stavby'!AN16="","",'Rekapitulace stavby'!AN16)</f>
        <v/>
      </c>
      <c r="L22" s="41"/>
    </row>
    <row r="23" s="1" customFormat="1" ht="18" customHeight="1">
      <c r="B23" s="41"/>
      <c r="E23" s="15" t="str">
        <f>IF('Rekapitulace stavby'!E17="","",'Rekapitulace stavby'!E17)</f>
        <v xml:space="preserve"> </v>
      </c>
      <c r="I23" s="142" t="s">
        <v>30</v>
      </c>
      <c r="J23" s="15" t="str">
        <f>IF('Rekapitulace stavby'!AN17="","",'Rekapitulace stavby'!AN17)</f>
        <v/>
      </c>
      <c r="L23" s="41"/>
    </row>
    <row r="24" s="1" customFormat="1" ht="6.96" customHeight="1">
      <c r="B24" s="41"/>
      <c r="I24" s="140"/>
      <c r="L24" s="41"/>
    </row>
    <row r="25" s="1" customFormat="1" ht="12" customHeight="1">
      <c r="B25" s="41"/>
      <c r="D25" s="138" t="s">
        <v>38</v>
      </c>
      <c r="I25" s="142" t="s">
        <v>27</v>
      </c>
      <c r="J25" s="15" t="s">
        <v>35</v>
      </c>
      <c r="L25" s="41"/>
    </row>
    <row r="26" s="1" customFormat="1" ht="18" customHeight="1">
      <c r="B26" s="41"/>
      <c r="E26" s="15" t="s">
        <v>39</v>
      </c>
      <c r="I26" s="142" t="s">
        <v>30</v>
      </c>
      <c r="J26" s="15" t="s">
        <v>35</v>
      </c>
      <c r="L26" s="41"/>
    </row>
    <row r="27" s="1" customFormat="1" ht="6.96" customHeight="1">
      <c r="B27" s="41"/>
      <c r="I27" s="140"/>
      <c r="L27" s="41"/>
    </row>
    <row r="28" s="1" customFormat="1" ht="12" customHeight="1">
      <c r="B28" s="41"/>
      <c r="D28" s="138" t="s">
        <v>40</v>
      </c>
      <c r="I28" s="140"/>
      <c r="L28" s="41"/>
    </row>
    <row r="29" s="7" customFormat="1" ht="16.5" customHeight="1">
      <c r="B29" s="144"/>
      <c r="E29" s="145" t="s">
        <v>35</v>
      </c>
      <c r="F29" s="145"/>
      <c r="G29" s="145"/>
      <c r="H29" s="145"/>
      <c r="I29" s="146"/>
      <c r="L29" s="144"/>
    </row>
    <row r="30" s="1" customFormat="1" ht="6.96" customHeight="1">
      <c r="B30" s="41"/>
      <c r="I30" s="140"/>
      <c r="L30" s="41"/>
    </row>
    <row r="31" s="1" customFormat="1" ht="6.96" customHeight="1">
      <c r="B31" s="41"/>
      <c r="D31" s="69"/>
      <c r="E31" s="69"/>
      <c r="F31" s="69"/>
      <c r="G31" s="69"/>
      <c r="H31" s="69"/>
      <c r="I31" s="147"/>
      <c r="J31" s="69"/>
      <c r="K31" s="69"/>
      <c r="L31" s="41"/>
    </row>
    <row r="32" s="1" customFormat="1" ht="25.44" customHeight="1">
      <c r="B32" s="41"/>
      <c r="D32" s="148" t="s">
        <v>42</v>
      </c>
      <c r="I32" s="140"/>
      <c r="J32" s="149">
        <f>ROUND(J86, 2)</f>
        <v>0</v>
      </c>
      <c r="L32" s="41"/>
    </row>
    <row r="33" s="1" customFormat="1" ht="6.96" customHeight="1">
      <c r="B33" s="41"/>
      <c r="D33" s="69"/>
      <c r="E33" s="69"/>
      <c r="F33" s="69"/>
      <c r="G33" s="69"/>
      <c r="H33" s="69"/>
      <c r="I33" s="147"/>
      <c r="J33" s="69"/>
      <c r="K33" s="69"/>
      <c r="L33" s="41"/>
    </row>
    <row r="34" s="1" customFormat="1" ht="14.4" customHeight="1">
      <c r="B34" s="41"/>
      <c r="F34" s="150" t="s">
        <v>44</v>
      </c>
      <c r="I34" s="151" t="s">
        <v>43</v>
      </c>
      <c r="J34" s="150" t="s">
        <v>45</v>
      </c>
      <c r="L34" s="41"/>
    </row>
    <row r="35" s="1" customFormat="1" ht="14.4" customHeight="1">
      <c r="B35" s="41"/>
      <c r="D35" s="138" t="s">
        <v>46</v>
      </c>
      <c r="E35" s="138" t="s">
        <v>47</v>
      </c>
      <c r="F35" s="152">
        <f>ROUND((SUM(BE86:BE91)),  2)</f>
        <v>0</v>
      </c>
      <c r="I35" s="153">
        <v>0.20999999999999999</v>
      </c>
      <c r="J35" s="152">
        <f>ROUND(((SUM(BE86:BE91))*I35),  2)</f>
        <v>0</v>
      </c>
      <c r="L35" s="41"/>
    </row>
    <row r="36" s="1" customFormat="1" ht="14.4" customHeight="1">
      <c r="B36" s="41"/>
      <c r="E36" s="138" t="s">
        <v>48</v>
      </c>
      <c r="F36" s="152">
        <f>ROUND((SUM(BF86:BF91)),  2)</f>
        <v>0</v>
      </c>
      <c r="I36" s="153">
        <v>0.14999999999999999</v>
      </c>
      <c r="J36" s="152">
        <f>ROUND(((SUM(BF86:BF91))*I36),  2)</f>
        <v>0</v>
      </c>
      <c r="L36" s="41"/>
    </row>
    <row r="37" hidden="1" s="1" customFormat="1" ht="14.4" customHeight="1">
      <c r="B37" s="41"/>
      <c r="E37" s="138" t="s">
        <v>49</v>
      </c>
      <c r="F37" s="152">
        <f>ROUND((SUM(BG86:BG91)),  2)</f>
        <v>0</v>
      </c>
      <c r="I37" s="153">
        <v>0.20999999999999999</v>
      </c>
      <c r="J37" s="152">
        <f>0</f>
        <v>0</v>
      </c>
      <c r="L37" s="41"/>
    </row>
    <row r="38" hidden="1" s="1" customFormat="1" ht="14.4" customHeight="1">
      <c r="B38" s="41"/>
      <c r="E38" s="138" t="s">
        <v>50</v>
      </c>
      <c r="F38" s="152">
        <f>ROUND((SUM(BH86:BH91)),  2)</f>
        <v>0</v>
      </c>
      <c r="I38" s="153">
        <v>0.14999999999999999</v>
      </c>
      <c r="J38" s="152">
        <f>0</f>
        <v>0</v>
      </c>
      <c r="L38" s="41"/>
    </row>
    <row r="39" hidden="1" s="1" customFormat="1" ht="14.4" customHeight="1">
      <c r="B39" s="41"/>
      <c r="E39" s="138" t="s">
        <v>51</v>
      </c>
      <c r="F39" s="152">
        <f>ROUND((SUM(BI86:BI91)),  2)</f>
        <v>0</v>
      </c>
      <c r="I39" s="153">
        <v>0</v>
      </c>
      <c r="J39" s="152">
        <f>0</f>
        <v>0</v>
      </c>
      <c r="L39" s="41"/>
    </row>
    <row r="40" s="1" customFormat="1" ht="6.96" customHeight="1">
      <c r="B40" s="41"/>
      <c r="I40" s="140"/>
      <c r="L40" s="41"/>
    </row>
    <row r="41" s="1" customFormat="1" ht="25.44" customHeight="1">
      <c r="B41" s="41"/>
      <c r="C41" s="154"/>
      <c r="D41" s="155" t="s">
        <v>52</v>
      </c>
      <c r="E41" s="156"/>
      <c r="F41" s="156"/>
      <c r="G41" s="157" t="s">
        <v>53</v>
      </c>
      <c r="H41" s="158" t="s">
        <v>54</v>
      </c>
      <c r="I41" s="159"/>
      <c r="J41" s="160">
        <f>SUM(J32:J39)</f>
        <v>0</v>
      </c>
      <c r="K41" s="161"/>
      <c r="L41" s="41"/>
    </row>
    <row r="42" s="1" customFormat="1" ht="14.4" customHeight="1">
      <c r="B42" s="162"/>
      <c r="C42" s="163"/>
      <c r="D42" s="163"/>
      <c r="E42" s="163"/>
      <c r="F42" s="163"/>
      <c r="G42" s="163"/>
      <c r="H42" s="163"/>
      <c r="I42" s="164"/>
      <c r="J42" s="163"/>
      <c r="K42" s="163"/>
      <c r="L42" s="41"/>
    </row>
    <row r="46" s="1" customFormat="1" ht="6.96" customHeight="1">
      <c r="B46" s="165"/>
      <c r="C46" s="166"/>
      <c r="D46" s="166"/>
      <c r="E46" s="166"/>
      <c r="F46" s="166"/>
      <c r="G46" s="166"/>
      <c r="H46" s="166"/>
      <c r="I46" s="167"/>
      <c r="J46" s="166"/>
      <c r="K46" s="166"/>
      <c r="L46" s="41"/>
    </row>
    <row r="47" s="1" customFormat="1" ht="24.96" customHeight="1">
      <c r="B47" s="36"/>
      <c r="C47" s="21" t="s">
        <v>102</v>
      </c>
      <c r="D47" s="37"/>
      <c r="E47" s="37"/>
      <c r="F47" s="37"/>
      <c r="G47" s="37"/>
      <c r="H47" s="37"/>
      <c r="I47" s="140"/>
      <c r="J47" s="37"/>
      <c r="K47" s="37"/>
      <c r="L47" s="41"/>
    </row>
    <row r="48" s="1" customFormat="1" ht="6.96" customHeight="1">
      <c r="B48" s="36"/>
      <c r="C48" s="37"/>
      <c r="D48" s="37"/>
      <c r="E48" s="37"/>
      <c r="F48" s="37"/>
      <c r="G48" s="37"/>
      <c r="H48" s="37"/>
      <c r="I48" s="140"/>
      <c r="J48" s="37"/>
      <c r="K48" s="37"/>
      <c r="L48" s="41"/>
    </row>
    <row r="49" s="1" customFormat="1" ht="12" customHeight="1">
      <c r="B49" s="36"/>
      <c r="C49" s="30" t="s">
        <v>16</v>
      </c>
      <c r="D49" s="37"/>
      <c r="E49" s="37"/>
      <c r="F49" s="37"/>
      <c r="G49" s="37"/>
      <c r="H49" s="37"/>
      <c r="I49" s="140"/>
      <c r="J49" s="37"/>
      <c r="K49" s="37"/>
      <c r="L49" s="41"/>
    </row>
    <row r="50" s="1" customFormat="1" ht="16.5" customHeight="1">
      <c r="B50" s="36"/>
      <c r="C50" s="37"/>
      <c r="D50" s="37"/>
      <c r="E50" s="168" t="str">
        <f>E7</f>
        <v>Údržba skalních zářezů na trati na trati č. 198 v úseku Strakonice Vimperk</v>
      </c>
      <c r="F50" s="30"/>
      <c r="G50" s="30"/>
      <c r="H50" s="30"/>
      <c r="I50" s="140"/>
      <c r="J50" s="37"/>
      <c r="K50" s="37"/>
      <c r="L50" s="41"/>
    </row>
    <row r="51" ht="12" customHeight="1">
      <c r="B51" s="19"/>
      <c r="C51" s="30" t="s">
        <v>98</v>
      </c>
      <c r="D51" s="20"/>
      <c r="E51" s="20"/>
      <c r="F51" s="20"/>
      <c r="G51" s="20"/>
      <c r="H51" s="20"/>
      <c r="I51" s="133"/>
      <c r="J51" s="20"/>
      <c r="K51" s="20"/>
      <c r="L51" s="18"/>
    </row>
    <row r="52" s="1" customFormat="1" ht="16.5" customHeight="1">
      <c r="B52" s="36"/>
      <c r="C52" s="37"/>
      <c r="D52" s="37"/>
      <c r="E52" s="168" t="s">
        <v>99</v>
      </c>
      <c r="F52" s="37"/>
      <c r="G52" s="37"/>
      <c r="H52" s="37"/>
      <c r="I52" s="140"/>
      <c r="J52" s="37"/>
      <c r="K52" s="37"/>
      <c r="L52" s="41"/>
    </row>
    <row r="53" s="1" customFormat="1" ht="12" customHeight="1">
      <c r="B53" s="36"/>
      <c r="C53" s="30" t="s">
        <v>100</v>
      </c>
      <c r="D53" s="37"/>
      <c r="E53" s="37"/>
      <c r="F53" s="37"/>
      <c r="G53" s="37"/>
      <c r="H53" s="37"/>
      <c r="I53" s="140"/>
      <c r="J53" s="37"/>
      <c r="K53" s="37"/>
      <c r="L53" s="41"/>
    </row>
    <row r="54" s="1" customFormat="1" ht="16.5" customHeight="1">
      <c r="B54" s="36"/>
      <c r="C54" s="37"/>
      <c r="D54" s="37"/>
      <c r="E54" s="62" t="str">
        <f>E11</f>
        <v>SO 1.3 - Přesuny hmot</v>
      </c>
      <c r="F54" s="37"/>
      <c r="G54" s="37"/>
      <c r="H54" s="37"/>
      <c r="I54" s="140"/>
      <c r="J54" s="37"/>
      <c r="K54" s="37"/>
      <c r="L54" s="41"/>
    </row>
    <row r="55" s="1" customFormat="1" ht="6.96" customHeight="1">
      <c r="B55" s="36"/>
      <c r="C55" s="37"/>
      <c r="D55" s="37"/>
      <c r="E55" s="37"/>
      <c r="F55" s="37"/>
      <c r="G55" s="37"/>
      <c r="H55" s="37"/>
      <c r="I55" s="140"/>
      <c r="J55" s="37"/>
      <c r="K55" s="37"/>
      <c r="L55" s="41"/>
    </row>
    <row r="56" s="1" customFormat="1" ht="12" customHeight="1">
      <c r="B56" s="36"/>
      <c r="C56" s="30" t="s">
        <v>22</v>
      </c>
      <c r="D56" s="37"/>
      <c r="E56" s="37"/>
      <c r="F56" s="25" t="str">
        <f>F14</f>
        <v>Strakonice - Vimperk</v>
      </c>
      <c r="G56" s="37"/>
      <c r="H56" s="37"/>
      <c r="I56" s="142" t="s">
        <v>24</v>
      </c>
      <c r="J56" s="65" t="str">
        <f>IF(J14="","",J14)</f>
        <v>26. 4. 2019</v>
      </c>
      <c r="K56" s="37"/>
      <c r="L56" s="41"/>
    </row>
    <row r="57" s="1" customFormat="1" ht="6.96" customHeight="1">
      <c r="B57" s="36"/>
      <c r="C57" s="37"/>
      <c r="D57" s="37"/>
      <c r="E57" s="37"/>
      <c r="F57" s="37"/>
      <c r="G57" s="37"/>
      <c r="H57" s="37"/>
      <c r="I57" s="140"/>
      <c r="J57" s="37"/>
      <c r="K57" s="37"/>
      <c r="L57" s="41"/>
    </row>
    <row r="58" s="1" customFormat="1" ht="13.65" customHeight="1">
      <c r="B58" s="36"/>
      <c r="C58" s="30" t="s">
        <v>26</v>
      </c>
      <c r="D58" s="37"/>
      <c r="E58" s="37"/>
      <c r="F58" s="25" t="str">
        <f>E17</f>
        <v xml:space="preserve">Správa železniční dopravní cesty, s. o., OŘ Plzeň </v>
      </c>
      <c r="G58" s="37"/>
      <c r="H58" s="37"/>
      <c r="I58" s="142" t="s">
        <v>34</v>
      </c>
      <c r="J58" s="34" t="str">
        <f>E23</f>
        <v xml:space="preserve"> </v>
      </c>
      <c r="K58" s="37"/>
      <c r="L58" s="41"/>
    </row>
    <row r="59" s="1" customFormat="1" ht="13.65" customHeight="1">
      <c r="B59" s="36"/>
      <c r="C59" s="30" t="s">
        <v>32</v>
      </c>
      <c r="D59" s="37"/>
      <c r="E59" s="37"/>
      <c r="F59" s="25" t="str">
        <f>IF(E20="","",E20)</f>
        <v>Vyplň údaj</v>
      </c>
      <c r="G59" s="37"/>
      <c r="H59" s="37"/>
      <c r="I59" s="142" t="s">
        <v>38</v>
      </c>
      <c r="J59" s="34" t="str">
        <f>E26</f>
        <v>Libor Brabenec</v>
      </c>
      <c r="K59" s="37"/>
      <c r="L59" s="41"/>
    </row>
    <row r="60" s="1" customFormat="1" ht="10.32" customHeight="1">
      <c r="B60" s="36"/>
      <c r="C60" s="37"/>
      <c r="D60" s="37"/>
      <c r="E60" s="37"/>
      <c r="F60" s="37"/>
      <c r="G60" s="37"/>
      <c r="H60" s="37"/>
      <c r="I60" s="140"/>
      <c r="J60" s="37"/>
      <c r="K60" s="37"/>
      <c r="L60" s="41"/>
    </row>
    <row r="61" s="1" customFormat="1" ht="29.28" customHeight="1">
      <c r="B61" s="36"/>
      <c r="C61" s="169" t="s">
        <v>103</v>
      </c>
      <c r="D61" s="170"/>
      <c r="E61" s="170"/>
      <c r="F61" s="170"/>
      <c r="G61" s="170"/>
      <c r="H61" s="170"/>
      <c r="I61" s="171"/>
      <c r="J61" s="172" t="s">
        <v>104</v>
      </c>
      <c r="K61" s="170"/>
      <c r="L61" s="41"/>
    </row>
    <row r="62" s="1" customFormat="1" ht="10.32" customHeight="1">
      <c r="B62" s="36"/>
      <c r="C62" s="37"/>
      <c r="D62" s="37"/>
      <c r="E62" s="37"/>
      <c r="F62" s="37"/>
      <c r="G62" s="37"/>
      <c r="H62" s="37"/>
      <c r="I62" s="140"/>
      <c r="J62" s="37"/>
      <c r="K62" s="37"/>
      <c r="L62" s="41"/>
    </row>
    <row r="63" s="1" customFormat="1" ht="22.8" customHeight="1">
      <c r="B63" s="36"/>
      <c r="C63" s="173" t="s">
        <v>74</v>
      </c>
      <c r="D63" s="37"/>
      <c r="E63" s="37"/>
      <c r="F63" s="37"/>
      <c r="G63" s="37"/>
      <c r="H63" s="37"/>
      <c r="I63" s="140"/>
      <c r="J63" s="95">
        <f>J86</f>
        <v>0</v>
      </c>
      <c r="K63" s="37"/>
      <c r="L63" s="41"/>
      <c r="AU63" s="15" t="s">
        <v>105</v>
      </c>
    </row>
    <row r="64" s="8" customFormat="1" ht="24.96" customHeight="1">
      <c r="B64" s="174"/>
      <c r="C64" s="175"/>
      <c r="D64" s="176" t="s">
        <v>208</v>
      </c>
      <c r="E64" s="177"/>
      <c r="F64" s="177"/>
      <c r="G64" s="177"/>
      <c r="H64" s="177"/>
      <c r="I64" s="178"/>
      <c r="J64" s="179">
        <f>J87</f>
        <v>0</v>
      </c>
      <c r="K64" s="175"/>
      <c r="L64" s="180"/>
    </row>
    <row r="65" s="1" customFormat="1" ht="21.84" customHeight="1">
      <c r="B65" s="36"/>
      <c r="C65" s="37"/>
      <c r="D65" s="37"/>
      <c r="E65" s="37"/>
      <c r="F65" s="37"/>
      <c r="G65" s="37"/>
      <c r="H65" s="37"/>
      <c r="I65" s="140"/>
      <c r="J65" s="37"/>
      <c r="K65" s="37"/>
      <c r="L65" s="41"/>
    </row>
    <row r="66" s="1" customFormat="1" ht="6.96" customHeight="1">
      <c r="B66" s="55"/>
      <c r="C66" s="56"/>
      <c r="D66" s="56"/>
      <c r="E66" s="56"/>
      <c r="F66" s="56"/>
      <c r="G66" s="56"/>
      <c r="H66" s="56"/>
      <c r="I66" s="164"/>
      <c r="J66" s="56"/>
      <c r="K66" s="56"/>
      <c r="L66" s="41"/>
    </row>
    <row r="70" s="1" customFormat="1" ht="6.96" customHeight="1">
      <c r="B70" s="57"/>
      <c r="C70" s="58"/>
      <c r="D70" s="58"/>
      <c r="E70" s="58"/>
      <c r="F70" s="58"/>
      <c r="G70" s="58"/>
      <c r="H70" s="58"/>
      <c r="I70" s="167"/>
      <c r="J70" s="58"/>
      <c r="K70" s="58"/>
      <c r="L70" s="41"/>
    </row>
    <row r="71" s="1" customFormat="1" ht="24.96" customHeight="1">
      <c r="B71" s="36"/>
      <c r="C71" s="21" t="s">
        <v>109</v>
      </c>
      <c r="D71" s="37"/>
      <c r="E71" s="37"/>
      <c r="F71" s="37"/>
      <c r="G71" s="37"/>
      <c r="H71" s="37"/>
      <c r="I71" s="140"/>
      <c r="J71" s="37"/>
      <c r="K71" s="37"/>
      <c r="L71" s="41"/>
    </row>
    <row r="72" s="1" customFormat="1" ht="6.96" customHeight="1">
      <c r="B72" s="36"/>
      <c r="C72" s="37"/>
      <c r="D72" s="37"/>
      <c r="E72" s="37"/>
      <c r="F72" s="37"/>
      <c r="G72" s="37"/>
      <c r="H72" s="37"/>
      <c r="I72" s="140"/>
      <c r="J72" s="37"/>
      <c r="K72" s="37"/>
      <c r="L72" s="41"/>
    </row>
    <row r="73" s="1" customFormat="1" ht="12" customHeight="1">
      <c r="B73" s="36"/>
      <c r="C73" s="30" t="s">
        <v>16</v>
      </c>
      <c r="D73" s="37"/>
      <c r="E73" s="37"/>
      <c r="F73" s="37"/>
      <c r="G73" s="37"/>
      <c r="H73" s="37"/>
      <c r="I73" s="140"/>
      <c r="J73" s="37"/>
      <c r="K73" s="37"/>
      <c r="L73" s="41"/>
    </row>
    <row r="74" s="1" customFormat="1" ht="16.5" customHeight="1">
      <c r="B74" s="36"/>
      <c r="C74" s="37"/>
      <c r="D74" s="37"/>
      <c r="E74" s="168" t="str">
        <f>E7</f>
        <v>Údržba skalních zářezů na trati na trati č. 198 v úseku Strakonice Vimperk</v>
      </c>
      <c r="F74" s="30"/>
      <c r="G74" s="30"/>
      <c r="H74" s="30"/>
      <c r="I74" s="140"/>
      <c r="J74" s="37"/>
      <c r="K74" s="37"/>
      <c r="L74" s="41"/>
    </row>
    <row r="75" ht="12" customHeight="1">
      <c r="B75" s="19"/>
      <c r="C75" s="30" t="s">
        <v>98</v>
      </c>
      <c r="D75" s="20"/>
      <c r="E75" s="20"/>
      <c r="F75" s="20"/>
      <c r="G75" s="20"/>
      <c r="H75" s="20"/>
      <c r="I75" s="133"/>
      <c r="J75" s="20"/>
      <c r="K75" s="20"/>
      <c r="L75" s="18"/>
    </row>
    <row r="76" s="1" customFormat="1" ht="16.5" customHeight="1">
      <c r="B76" s="36"/>
      <c r="C76" s="37"/>
      <c r="D76" s="37"/>
      <c r="E76" s="168" t="s">
        <v>99</v>
      </c>
      <c r="F76" s="37"/>
      <c r="G76" s="37"/>
      <c r="H76" s="37"/>
      <c r="I76" s="140"/>
      <c r="J76" s="37"/>
      <c r="K76" s="37"/>
      <c r="L76" s="41"/>
    </row>
    <row r="77" s="1" customFormat="1" ht="12" customHeight="1">
      <c r="B77" s="36"/>
      <c r="C77" s="30" t="s">
        <v>100</v>
      </c>
      <c r="D77" s="37"/>
      <c r="E77" s="37"/>
      <c r="F77" s="37"/>
      <c r="G77" s="37"/>
      <c r="H77" s="37"/>
      <c r="I77" s="140"/>
      <c r="J77" s="37"/>
      <c r="K77" s="37"/>
      <c r="L77" s="41"/>
    </row>
    <row r="78" s="1" customFormat="1" ht="16.5" customHeight="1">
      <c r="B78" s="36"/>
      <c r="C78" s="37"/>
      <c r="D78" s="37"/>
      <c r="E78" s="62" t="str">
        <f>E11</f>
        <v>SO 1.3 - Přesuny hmot</v>
      </c>
      <c r="F78" s="37"/>
      <c r="G78" s="37"/>
      <c r="H78" s="37"/>
      <c r="I78" s="140"/>
      <c r="J78" s="37"/>
      <c r="K78" s="37"/>
      <c r="L78" s="41"/>
    </row>
    <row r="79" s="1" customFormat="1" ht="6.96" customHeight="1">
      <c r="B79" s="36"/>
      <c r="C79" s="37"/>
      <c r="D79" s="37"/>
      <c r="E79" s="37"/>
      <c r="F79" s="37"/>
      <c r="G79" s="37"/>
      <c r="H79" s="37"/>
      <c r="I79" s="140"/>
      <c r="J79" s="37"/>
      <c r="K79" s="37"/>
      <c r="L79" s="41"/>
    </row>
    <row r="80" s="1" customFormat="1" ht="12" customHeight="1">
      <c r="B80" s="36"/>
      <c r="C80" s="30" t="s">
        <v>22</v>
      </c>
      <c r="D80" s="37"/>
      <c r="E80" s="37"/>
      <c r="F80" s="25" t="str">
        <f>F14</f>
        <v>Strakonice - Vimperk</v>
      </c>
      <c r="G80" s="37"/>
      <c r="H80" s="37"/>
      <c r="I80" s="142" t="s">
        <v>24</v>
      </c>
      <c r="J80" s="65" t="str">
        <f>IF(J14="","",J14)</f>
        <v>26. 4. 2019</v>
      </c>
      <c r="K80" s="37"/>
      <c r="L80" s="41"/>
    </row>
    <row r="81" s="1" customFormat="1" ht="6.96" customHeight="1">
      <c r="B81" s="36"/>
      <c r="C81" s="37"/>
      <c r="D81" s="37"/>
      <c r="E81" s="37"/>
      <c r="F81" s="37"/>
      <c r="G81" s="37"/>
      <c r="H81" s="37"/>
      <c r="I81" s="140"/>
      <c r="J81" s="37"/>
      <c r="K81" s="37"/>
      <c r="L81" s="41"/>
    </row>
    <row r="82" s="1" customFormat="1" ht="13.65" customHeight="1">
      <c r="B82" s="36"/>
      <c r="C82" s="30" t="s">
        <v>26</v>
      </c>
      <c r="D82" s="37"/>
      <c r="E82" s="37"/>
      <c r="F82" s="25" t="str">
        <f>E17</f>
        <v xml:space="preserve">Správa železniční dopravní cesty, s. o., OŘ Plzeň </v>
      </c>
      <c r="G82" s="37"/>
      <c r="H82" s="37"/>
      <c r="I82" s="142" t="s">
        <v>34</v>
      </c>
      <c r="J82" s="34" t="str">
        <f>E23</f>
        <v xml:space="preserve"> </v>
      </c>
      <c r="K82" s="37"/>
      <c r="L82" s="41"/>
    </row>
    <row r="83" s="1" customFormat="1" ht="13.65" customHeight="1">
      <c r="B83" s="36"/>
      <c r="C83" s="30" t="s">
        <v>32</v>
      </c>
      <c r="D83" s="37"/>
      <c r="E83" s="37"/>
      <c r="F83" s="25" t="str">
        <f>IF(E20="","",E20)</f>
        <v>Vyplň údaj</v>
      </c>
      <c r="G83" s="37"/>
      <c r="H83" s="37"/>
      <c r="I83" s="142" t="s">
        <v>38</v>
      </c>
      <c r="J83" s="34" t="str">
        <f>E26</f>
        <v>Libor Brabenec</v>
      </c>
      <c r="K83" s="37"/>
      <c r="L83" s="41"/>
    </row>
    <row r="84" s="1" customFormat="1" ht="10.32" customHeight="1">
      <c r="B84" s="36"/>
      <c r="C84" s="37"/>
      <c r="D84" s="37"/>
      <c r="E84" s="37"/>
      <c r="F84" s="37"/>
      <c r="G84" s="37"/>
      <c r="H84" s="37"/>
      <c r="I84" s="140"/>
      <c r="J84" s="37"/>
      <c r="K84" s="37"/>
      <c r="L84" s="41"/>
    </row>
    <row r="85" s="10" customFormat="1" ht="29.28" customHeight="1">
      <c r="B85" s="187"/>
      <c r="C85" s="188" t="s">
        <v>110</v>
      </c>
      <c r="D85" s="189" t="s">
        <v>61</v>
      </c>
      <c r="E85" s="189" t="s">
        <v>57</v>
      </c>
      <c r="F85" s="189" t="s">
        <v>58</v>
      </c>
      <c r="G85" s="189" t="s">
        <v>111</v>
      </c>
      <c r="H85" s="189" t="s">
        <v>112</v>
      </c>
      <c r="I85" s="190" t="s">
        <v>113</v>
      </c>
      <c r="J85" s="189" t="s">
        <v>104</v>
      </c>
      <c r="K85" s="191" t="s">
        <v>114</v>
      </c>
      <c r="L85" s="192"/>
      <c r="M85" s="85" t="s">
        <v>35</v>
      </c>
      <c r="N85" s="86" t="s">
        <v>46</v>
      </c>
      <c r="O85" s="86" t="s">
        <v>115</v>
      </c>
      <c r="P85" s="86" t="s">
        <v>116</v>
      </c>
      <c r="Q85" s="86" t="s">
        <v>117</v>
      </c>
      <c r="R85" s="86" t="s">
        <v>118</v>
      </c>
      <c r="S85" s="86" t="s">
        <v>119</v>
      </c>
      <c r="T85" s="87" t="s">
        <v>120</v>
      </c>
    </row>
    <row r="86" s="1" customFormat="1" ht="22.8" customHeight="1">
      <c r="B86" s="36"/>
      <c r="C86" s="92" t="s">
        <v>121</v>
      </c>
      <c r="D86" s="37"/>
      <c r="E86" s="37"/>
      <c r="F86" s="37"/>
      <c r="G86" s="37"/>
      <c r="H86" s="37"/>
      <c r="I86" s="140"/>
      <c r="J86" s="193">
        <f>BK86</f>
        <v>0</v>
      </c>
      <c r="K86" s="37"/>
      <c r="L86" s="41"/>
      <c r="M86" s="88"/>
      <c r="N86" s="89"/>
      <c r="O86" s="89"/>
      <c r="P86" s="194">
        <f>P87</f>
        <v>0</v>
      </c>
      <c r="Q86" s="89"/>
      <c r="R86" s="194">
        <f>R87</f>
        <v>0</v>
      </c>
      <c r="S86" s="89"/>
      <c r="T86" s="195">
        <f>T87</f>
        <v>0</v>
      </c>
      <c r="AT86" s="15" t="s">
        <v>75</v>
      </c>
      <c r="AU86" s="15" t="s">
        <v>105</v>
      </c>
      <c r="BK86" s="196">
        <f>BK87</f>
        <v>0</v>
      </c>
    </row>
    <row r="87" s="11" customFormat="1" ht="25.92" customHeight="1">
      <c r="B87" s="213"/>
      <c r="C87" s="214"/>
      <c r="D87" s="215" t="s">
        <v>75</v>
      </c>
      <c r="E87" s="216" t="s">
        <v>209</v>
      </c>
      <c r="F87" s="216" t="s">
        <v>210</v>
      </c>
      <c r="G87" s="214"/>
      <c r="H87" s="214"/>
      <c r="I87" s="217"/>
      <c r="J87" s="218">
        <f>BK87</f>
        <v>0</v>
      </c>
      <c r="K87" s="214"/>
      <c r="L87" s="219"/>
      <c r="M87" s="220"/>
      <c r="N87" s="221"/>
      <c r="O87" s="221"/>
      <c r="P87" s="222">
        <f>SUM(P88:P91)</f>
        <v>0</v>
      </c>
      <c r="Q87" s="221"/>
      <c r="R87" s="222">
        <f>SUM(R88:R91)</f>
        <v>0</v>
      </c>
      <c r="S87" s="221"/>
      <c r="T87" s="223">
        <f>SUM(T88:T91)</f>
        <v>0</v>
      </c>
      <c r="AR87" s="224" t="s">
        <v>130</v>
      </c>
      <c r="AT87" s="225" t="s">
        <v>75</v>
      </c>
      <c r="AU87" s="225" t="s">
        <v>76</v>
      </c>
      <c r="AY87" s="224" t="s">
        <v>129</v>
      </c>
      <c r="BK87" s="226">
        <f>SUM(BK88:BK91)</f>
        <v>0</v>
      </c>
    </row>
    <row r="88" s="1" customFormat="1" ht="78.75" customHeight="1">
      <c r="B88" s="36"/>
      <c r="C88" s="229" t="s">
        <v>83</v>
      </c>
      <c r="D88" s="229" t="s">
        <v>138</v>
      </c>
      <c r="E88" s="230" t="s">
        <v>211</v>
      </c>
      <c r="F88" s="231" t="s">
        <v>212</v>
      </c>
      <c r="G88" s="232" t="s">
        <v>213</v>
      </c>
      <c r="H88" s="233">
        <v>356</v>
      </c>
      <c r="I88" s="234"/>
      <c r="J88" s="235">
        <f>ROUND(I88*H88,2)</f>
        <v>0</v>
      </c>
      <c r="K88" s="231" t="s">
        <v>127</v>
      </c>
      <c r="L88" s="41"/>
      <c r="M88" s="236" t="s">
        <v>35</v>
      </c>
      <c r="N88" s="237" t="s">
        <v>47</v>
      </c>
      <c r="O88" s="77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AR88" s="15" t="s">
        <v>214</v>
      </c>
      <c r="AT88" s="15" t="s">
        <v>138</v>
      </c>
      <c r="AU88" s="15" t="s">
        <v>83</v>
      </c>
      <c r="AY88" s="15" t="s">
        <v>129</v>
      </c>
      <c r="BE88" s="209">
        <f>IF(N88="základní",J88,0)</f>
        <v>0</v>
      </c>
      <c r="BF88" s="209">
        <f>IF(N88="snížená",J88,0)</f>
        <v>0</v>
      </c>
      <c r="BG88" s="209">
        <f>IF(N88="zákl. přenesená",J88,0)</f>
        <v>0</v>
      </c>
      <c r="BH88" s="209">
        <f>IF(N88="sníž. přenesená",J88,0)</f>
        <v>0</v>
      </c>
      <c r="BI88" s="209">
        <f>IF(N88="nulová",J88,0)</f>
        <v>0</v>
      </c>
      <c r="BJ88" s="15" t="s">
        <v>83</v>
      </c>
      <c r="BK88" s="209">
        <f>ROUND(I88*H88,2)</f>
        <v>0</v>
      </c>
      <c r="BL88" s="15" t="s">
        <v>214</v>
      </c>
      <c r="BM88" s="15" t="s">
        <v>215</v>
      </c>
    </row>
    <row r="89" s="1" customFormat="1">
      <c r="B89" s="36"/>
      <c r="C89" s="37"/>
      <c r="D89" s="210" t="s">
        <v>143</v>
      </c>
      <c r="E89" s="37"/>
      <c r="F89" s="211" t="s">
        <v>216</v>
      </c>
      <c r="G89" s="37"/>
      <c r="H89" s="37"/>
      <c r="I89" s="140"/>
      <c r="J89" s="37"/>
      <c r="K89" s="37"/>
      <c r="L89" s="41"/>
      <c r="M89" s="212"/>
      <c r="N89" s="77"/>
      <c r="O89" s="77"/>
      <c r="P89" s="77"/>
      <c r="Q89" s="77"/>
      <c r="R89" s="77"/>
      <c r="S89" s="77"/>
      <c r="T89" s="78"/>
      <c r="AT89" s="15" t="s">
        <v>143</v>
      </c>
      <c r="AU89" s="15" t="s">
        <v>83</v>
      </c>
    </row>
    <row r="90" s="1" customFormat="1" ht="33.75" customHeight="1">
      <c r="B90" s="36"/>
      <c r="C90" s="229" t="s">
        <v>85</v>
      </c>
      <c r="D90" s="229" t="s">
        <v>138</v>
      </c>
      <c r="E90" s="230" t="s">
        <v>217</v>
      </c>
      <c r="F90" s="231" t="s">
        <v>218</v>
      </c>
      <c r="G90" s="232" t="s">
        <v>213</v>
      </c>
      <c r="H90" s="233">
        <v>356</v>
      </c>
      <c r="I90" s="234"/>
      <c r="J90" s="235">
        <f>ROUND(I90*H90,2)</f>
        <v>0</v>
      </c>
      <c r="K90" s="231" t="s">
        <v>127</v>
      </c>
      <c r="L90" s="41"/>
      <c r="M90" s="236" t="s">
        <v>35</v>
      </c>
      <c r="N90" s="237" t="s">
        <v>47</v>
      </c>
      <c r="O90" s="77"/>
      <c r="P90" s="207">
        <f>O90*H90</f>
        <v>0</v>
      </c>
      <c r="Q90" s="207">
        <v>0</v>
      </c>
      <c r="R90" s="207">
        <f>Q90*H90</f>
        <v>0</v>
      </c>
      <c r="S90" s="207">
        <v>0</v>
      </c>
      <c r="T90" s="208">
        <f>S90*H90</f>
        <v>0</v>
      </c>
      <c r="AR90" s="15" t="s">
        <v>214</v>
      </c>
      <c r="AT90" s="15" t="s">
        <v>138</v>
      </c>
      <c r="AU90" s="15" t="s">
        <v>83</v>
      </c>
      <c r="AY90" s="15" t="s">
        <v>129</v>
      </c>
      <c r="BE90" s="209">
        <f>IF(N90="základní",J90,0)</f>
        <v>0</v>
      </c>
      <c r="BF90" s="209">
        <f>IF(N90="snížená",J90,0)</f>
        <v>0</v>
      </c>
      <c r="BG90" s="209">
        <f>IF(N90="zákl. přenesená",J90,0)</f>
        <v>0</v>
      </c>
      <c r="BH90" s="209">
        <f>IF(N90="sníž. přenesená",J90,0)</f>
        <v>0</v>
      </c>
      <c r="BI90" s="209">
        <f>IF(N90="nulová",J90,0)</f>
        <v>0</v>
      </c>
      <c r="BJ90" s="15" t="s">
        <v>83</v>
      </c>
      <c r="BK90" s="209">
        <f>ROUND(I90*H90,2)</f>
        <v>0</v>
      </c>
      <c r="BL90" s="15" t="s">
        <v>214</v>
      </c>
      <c r="BM90" s="15" t="s">
        <v>219</v>
      </c>
    </row>
    <row r="91" s="1" customFormat="1">
      <c r="B91" s="36"/>
      <c r="C91" s="37"/>
      <c r="D91" s="210" t="s">
        <v>143</v>
      </c>
      <c r="E91" s="37"/>
      <c r="F91" s="211" t="s">
        <v>220</v>
      </c>
      <c r="G91" s="37"/>
      <c r="H91" s="37"/>
      <c r="I91" s="140"/>
      <c r="J91" s="37"/>
      <c r="K91" s="37"/>
      <c r="L91" s="41"/>
      <c r="M91" s="249"/>
      <c r="N91" s="250"/>
      <c r="O91" s="250"/>
      <c r="P91" s="250"/>
      <c r="Q91" s="250"/>
      <c r="R91" s="250"/>
      <c r="S91" s="250"/>
      <c r="T91" s="251"/>
      <c r="AT91" s="15" t="s">
        <v>143</v>
      </c>
      <c r="AU91" s="15" t="s">
        <v>83</v>
      </c>
    </row>
    <row r="92" s="1" customFormat="1" ht="6.96" customHeight="1">
      <c r="B92" s="55"/>
      <c r="C92" s="56"/>
      <c r="D92" s="56"/>
      <c r="E92" s="56"/>
      <c r="F92" s="56"/>
      <c r="G92" s="56"/>
      <c r="H92" s="56"/>
      <c r="I92" s="164"/>
      <c r="J92" s="56"/>
      <c r="K92" s="56"/>
      <c r="L92" s="41"/>
    </row>
  </sheetData>
  <sheetProtection sheet="1" autoFilter="0" formatColumns="0" formatRows="0" objects="1" scenarios="1" spinCount="100000" saltValue="IeeWv3nW9pd2YCc1ZiCvMX3HkYN9IOiTNMWWWoL/hIenILGCk2UcIZ/RKk2S+5slNDULYraQzgVJ3X0jm1kbjQ==" hashValue="wFS2KRFNv1Kh0DhYAYTO+UxA+1TDCt3mlLfqYMI4a+DbhirIgyXeOIp3ssfT5BBgRPyu3UT7WLktHwzb/4E/uw==" algorithmName="SHA-512" password="C722"/>
  <autoFilter ref="C85:K9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55" customWidth="1"/>
    <col min="2" max="2" width="1.664063" style="255" customWidth="1"/>
    <col min="3" max="4" width="5" style="255" customWidth="1"/>
    <col min="5" max="5" width="11.67" style="255" customWidth="1"/>
    <col min="6" max="6" width="9.17" style="255" customWidth="1"/>
    <col min="7" max="7" width="5" style="255" customWidth="1"/>
    <col min="8" max="8" width="77.83" style="255" customWidth="1"/>
    <col min="9" max="10" width="20" style="255" customWidth="1"/>
    <col min="11" max="11" width="1.664063" style="255" customWidth="1"/>
  </cols>
  <sheetData>
    <row r="1" ht="37.5" customHeight="1"/>
    <row r="2" ht="7.5" customHeight="1">
      <c r="B2" s="256"/>
      <c r="C2" s="257"/>
      <c r="D2" s="257"/>
      <c r="E2" s="257"/>
      <c r="F2" s="257"/>
      <c r="G2" s="257"/>
      <c r="H2" s="257"/>
      <c r="I2" s="257"/>
      <c r="J2" s="257"/>
      <c r="K2" s="258"/>
    </row>
    <row r="3" s="13" customFormat="1" ht="45" customHeight="1">
      <c r="B3" s="259"/>
      <c r="C3" s="260" t="s">
        <v>221</v>
      </c>
      <c r="D3" s="260"/>
      <c r="E3" s="260"/>
      <c r="F3" s="260"/>
      <c r="G3" s="260"/>
      <c r="H3" s="260"/>
      <c r="I3" s="260"/>
      <c r="J3" s="260"/>
      <c r="K3" s="261"/>
    </row>
    <row r="4" ht="25.5" customHeight="1">
      <c r="B4" s="262"/>
      <c r="C4" s="263" t="s">
        <v>222</v>
      </c>
      <c r="D4" s="263"/>
      <c r="E4" s="263"/>
      <c r="F4" s="263"/>
      <c r="G4" s="263"/>
      <c r="H4" s="263"/>
      <c r="I4" s="263"/>
      <c r="J4" s="263"/>
      <c r="K4" s="264"/>
    </row>
    <row r="5" ht="5.25" customHeight="1">
      <c r="B5" s="262"/>
      <c r="C5" s="265"/>
      <c r="D5" s="265"/>
      <c r="E5" s="265"/>
      <c r="F5" s="265"/>
      <c r="G5" s="265"/>
      <c r="H5" s="265"/>
      <c r="I5" s="265"/>
      <c r="J5" s="265"/>
      <c r="K5" s="264"/>
    </row>
    <row r="6" ht="15" customHeight="1">
      <c r="B6" s="262"/>
      <c r="C6" s="266" t="s">
        <v>223</v>
      </c>
      <c r="D6" s="266"/>
      <c r="E6" s="266"/>
      <c r="F6" s="266"/>
      <c r="G6" s="266"/>
      <c r="H6" s="266"/>
      <c r="I6" s="266"/>
      <c r="J6" s="266"/>
      <c r="K6" s="264"/>
    </row>
    <row r="7" ht="15" customHeight="1">
      <c r="B7" s="267"/>
      <c r="C7" s="266" t="s">
        <v>224</v>
      </c>
      <c r="D7" s="266"/>
      <c r="E7" s="266"/>
      <c r="F7" s="266"/>
      <c r="G7" s="266"/>
      <c r="H7" s="266"/>
      <c r="I7" s="266"/>
      <c r="J7" s="266"/>
      <c r="K7" s="264"/>
    </row>
    <row r="8" ht="12.75" customHeight="1">
      <c r="B8" s="267"/>
      <c r="C8" s="266"/>
      <c r="D8" s="266"/>
      <c r="E8" s="266"/>
      <c r="F8" s="266"/>
      <c r="G8" s="266"/>
      <c r="H8" s="266"/>
      <c r="I8" s="266"/>
      <c r="J8" s="266"/>
      <c r="K8" s="264"/>
    </row>
    <row r="9" ht="15" customHeight="1">
      <c r="B9" s="267"/>
      <c r="C9" s="266" t="s">
        <v>225</v>
      </c>
      <c r="D9" s="266"/>
      <c r="E9" s="266"/>
      <c r="F9" s="266"/>
      <c r="G9" s="266"/>
      <c r="H9" s="266"/>
      <c r="I9" s="266"/>
      <c r="J9" s="266"/>
      <c r="K9" s="264"/>
    </row>
    <row r="10" ht="15" customHeight="1">
      <c r="B10" s="267"/>
      <c r="C10" s="266"/>
      <c r="D10" s="266" t="s">
        <v>226</v>
      </c>
      <c r="E10" s="266"/>
      <c r="F10" s="266"/>
      <c r="G10" s="266"/>
      <c r="H10" s="266"/>
      <c r="I10" s="266"/>
      <c r="J10" s="266"/>
      <c r="K10" s="264"/>
    </row>
    <row r="11" ht="15" customHeight="1">
      <c r="B11" s="267"/>
      <c r="C11" s="268"/>
      <c r="D11" s="266" t="s">
        <v>227</v>
      </c>
      <c r="E11" s="266"/>
      <c r="F11" s="266"/>
      <c r="G11" s="266"/>
      <c r="H11" s="266"/>
      <c r="I11" s="266"/>
      <c r="J11" s="266"/>
      <c r="K11" s="264"/>
    </row>
    <row r="12" ht="15" customHeight="1">
      <c r="B12" s="267"/>
      <c r="C12" s="268"/>
      <c r="D12" s="266"/>
      <c r="E12" s="266"/>
      <c r="F12" s="266"/>
      <c r="G12" s="266"/>
      <c r="H12" s="266"/>
      <c r="I12" s="266"/>
      <c r="J12" s="266"/>
      <c r="K12" s="264"/>
    </row>
    <row r="13" ht="15" customHeight="1">
      <c r="B13" s="267"/>
      <c r="C13" s="268"/>
      <c r="D13" s="269" t="s">
        <v>228</v>
      </c>
      <c r="E13" s="266"/>
      <c r="F13" s="266"/>
      <c r="G13" s="266"/>
      <c r="H13" s="266"/>
      <c r="I13" s="266"/>
      <c r="J13" s="266"/>
      <c r="K13" s="264"/>
    </row>
    <row r="14" ht="12.75" customHeight="1">
      <c r="B14" s="267"/>
      <c r="C14" s="268"/>
      <c r="D14" s="268"/>
      <c r="E14" s="268"/>
      <c r="F14" s="268"/>
      <c r="G14" s="268"/>
      <c r="H14" s="268"/>
      <c r="I14" s="268"/>
      <c r="J14" s="268"/>
      <c r="K14" s="264"/>
    </row>
    <row r="15" ht="15" customHeight="1">
      <c r="B15" s="267"/>
      <c r="C15" s="268"/>
      <c r="D15" s="266" t="s">
        <v>229</v>
      </c>
      <c r="E15" s="266"/>
      <c r="F15" s="266"/>
      <c r="G15" s="266"/>
      <c r="H15" s="266"/>
      <c r="I15" s="266"/>
      <c r="J15" s="266"/>
      <c r="K15" s="264"/>
    </row>
    <row r="16" ht="15" customHeight="1">
      <c r="B16" s="267"/>
      <c r="C16" s="268"/>
      <c r="D16" s="266" t="s">
        <v>230</v>
      </c>
      <c r="E16" s="266"/>
      <c r="F16" s="266"/>
      <c r="G16" s="266"/>
      <c r="H16" s="266"/>
      <c r="I16" s="266"/>
      <c r="J16" s="266"/>
      <c r="K16" s="264"/>
    </row>
    <row r="17" ht="15" customHeight="1">
      <c r="B17" s="267"/>
      <c r="C17" s="268"/>
      <c r="D17" s="266" t="s">
        <v>231</v>
      </c>
      <c r="E17" s="266"/>
      <c r="F17" s="266"/>
      <c r="G17" s="266"/>
      <c r="H17" s="266"/>
      <c r="I17" s="266"/>
      <c r="J17" s="266"/>
      <c r="K17" s="264"/>
    </row>
    <row r="18" ht="15" customHeight="1">
      <c r="B18" s="267"/>
      <c r="C18" s="268"/>
      <c r="D18" s="268"/>
      <c r="E18" s="270" t="s">
        <v>82</v>
      </c>
      <c r="F18" s="266" t="s">
        <v>232</v>
      </c>
      <c r="G18" s="266"/>
      <c r="H18" s="266"/>
      <c r="I18" s="266"/>
      <c r="J18" s="266"/>
      <c r="K18" s="264"/>
    </row>
    <row r="19" ht="15" customHeight="1">
      <c r="B19" s="267"/>
      <c r="C19" s="268"/>
      <c r="D19" s="268"/>
      <c r="E19" s="270" t="s">
        <v>233</v>
      </c>
      <c r="F19" s="266" t="s">
        <v>234</v>
      </c>
      <c r="G19" s="266"/>
      <c r="H19" s="266"/>
      <c r="I19" s="266"/>
      <c r="J19" s="266"/>
      <c r="K19" s="264"/>
    </row>
    <row r="20" ht="15" customHeight="1">
      <c r="B20" s="267"/>
      <c r="C20" s="268"/>
      <c r="D20" s="268"/>
      <c r="E20" s="270" t="s">
        <v>235</v>
      </c>
      <c r="F20" s="266" t="s">
        <v>236</v>
      </c>
      <c r="G20" s="266"/>
      <c r="H20" s="266"/>
      <c r="I20" s="266"/>
      <c r="J20" s="266"/>
      <c r="K20" s="264"/>
    </row>
    <row r="21" ht="15" customHeight="1">
      <c r="B21" s="267"/>
      <c r="C21" s="268"/>
      <c r="D21" s="268"/>
      <c r="E21" s="270" t="s">
        <v>237</v>
      </c>
      <c r="F21" s="266" t="s">
        <v>238</v>
      </c>
      <c r="G21" s="266"/>
      <c r="H21" s="266"/>
      <c r="I21" s="266"/>
      <c r="J21" s="266"/>
      <c r="K21" s="264"/>
    </row>
    <row r="22" ht="15" customHeight="1">
      <c r="B22" s="267"/>
      <c r="C22" s="268"/>
      <c r="D22" s="268"/>
      <c r="E22" s="270" t="s">
        <v>209</v>
      </c>
      <c r="F22" s="266" t="s">
        <v>210</v>
      </c>
      <c r="G22" s="266"/>
      <c r="H22" s="266"/>
      <c r="I22" s="266"/>
      <c r="J22" s="266"/>
      <c r="K22" s="264"/>
    </row>
    <row r="23" ht="15" customHeight="1">
      <c r="B23" s="267"/>
      <c r="C23" s="268"/>
      <c r="D23" s="268"/>
      <c r="E23" s="270" t="s">
        <v>89</v>
      </c>
      <c r="F23" s="266" t="s">
        <v>239</v>
      </c>
      <c r="G23" s="266"/>
      <c r="H23" s="266"/>
      <c r="I23" s="266"/>
      <c r="J23" s="266"/>
      <c r="K23" s="264"/>
    </row>
    <row r="24" ht="12.75" customHeight="1">
      <c r="B24" s="267"/>
      <c r="C24" s="268"/>
      <c r="D24" s="268"/>
      <c r="E24" s="268"/>
      <c r="F24" s="268"/>
      <c r="G24" s="268"/>
      <c r="H24" s="268"/>
      <c r="I24" s="268"/>
      <c r="J24" s="268"/>
      <c r="K24" s="264"/>
    </row>
    <row r="25" ht="15" customHeight="1">
      <c r="B25" s="267"/>
      <c r="C25" s="266" t="s">
        <v>240</v>
      </c>
      <c r="D25" s="266"/>
      <c r="E25" s="266"/>
      <c r="F25" s="266"/>
      <c r="G25" s="266"/>
      <c r="H25" s="266"/>
      <c r="I25" s="266"/>
      <c r="J25" s="266"/>
      <c r="K25" s="264"/>
    </row>
    <row r="26" ht="15" customHeight="1">
      <c r="B26" s="267"/>
      <c r="C26" s="266" t="s">
        <v>241</v>
      </c>
      <c r="D26" s="266"/>
      <c r="E26" s="266"/>
      <c r="F26" s="266"/>
      <c r="G26" s="266"/>
      <c r="H26" s="266"/>
      <c r="I26" s="266"/>
      <c r="J26" s="266"/>
      <c r="K26" s="264"/>
    </row>
    <row r="27" ht="15" customHeight="1">
      <c r="B27" s="267"/>
      <c r="C27" s="266"/>
      <c r="D27" s="266" t="s">
        <v>242</v>
      </c>
      <c r="E27" s="266"/>
      <c r="F27" s="266"/>
      <c r="G27" s="266"/>
      <c r="H27" s="266"/>
      <c r="I27" s="266"/>
      <c r="J27" s="266"/>
      <c r="K27" s="264"/>
    </row>
    <row r="28" ht="15" customHeight="1">
      <c r="B28" s="267"/>
      <c r="C28" s="268"/>
      <c r="D28" s="266" t="s">
        <v>243</v>
      </c>
      <c r="E28" s="266"/>
      <c r="F28" s="266"/>
      <c r="G28" s="266"/>
      <c r="H28" s="266"/>
      <c r="I28" s="266"/>
      <c r="J28" s="266"/>
      <c r="K28" s="264"/>
    </row>
    <row r="29" ht="12.75" customHeight="1">
      <c r="B29" s="267"/>
      <c r="C29" s="268"/>
      <c r="D29" s="268"/>
      <c r="E29" s="268"/>
      <c r="F29" s="268"/>
      <c r="G29" s="268"/>
      <c r="H29" s="268"/>
      <c r="I29" s="268"/>
      <c r="J29" s="268"/>
      <c r="K29" s="264"/>
    </row>
    <row r="30" ht="15" customHeight="1">
      <c r="B30" s="267"/>
      <c r="C30" s="268"/>
      <c r="D30" s="266" t="s">
        <v>244</v>
      </c>
      <c r="E30" s="266"/>
      <c r="F30" s="266"/>
      <c r="G30" s="266"/>
      <c r="H30" s="266"/>
      <c r="I30" s="266"/>
      <c r="J30" s="266"/>
      <c r="K30" s="264"/>
    </row>
    <row r="31" ht="15" customHeight="1">
      <c r="B31" s="267"/>
      <c r="C31" s="268"/>
      <c r="D31" s="266" t="s">
        <v>245</v>
      </c>
      <c r="E31" s="266"/>
      <c r="F31" s="266"/>
      <c r="G31" s="266"/>
      <c r="H31" s="266"/>
      <c r="I31" s="266"/>
      <c r="J31" s="266"/>
      <c r="K31" s="264"/>
    </row>
    <row r="32" ht="12.75" customHeight="1">
      <c r="B32" s="267"/>
      <c r="C32" s="268"/>
      <c r="D32" s="268"/>
      <c r="E32" s="268"/>
      <c r="F32" s="268"/>
      <c r="G32" s="268"/>
      <c r="H32" s="268"/>
      <c r="I32" s="268"/>
      <c r="J32" s="268"/>
      <c r="K32" s="264"/>
    </row>
    <row r="33" ht="15" customHeight="1">
      <c r="B33" s="267"/>
      <c r="C33" s="268"/>
      <c r="D33" s="266" t="s">
        <v>246</v>
      </c>
      <c r="E33" s="266"/>
      <c r="F33" s="266"/>
      <c r="G33" s="266"/>
      <c r="H33" s="266"/>
      <c r="I33" s="266"/>
      <c r="J33" s="266"/>
      <c r="K33" s="264"/>
    </row>
    <row r="34" ht="15" customHeight="1">
      <c r="B34" s="267"/>
      <c r="C34" s="268"/>
      <c r="D34" s="266" t="s">
        <v>247</v>
      </c>
      <c r="E34" s="266"/>
      <c r="F34" s="266"/>
      <c r="G34" s="266"/>
      <c r="H34" s="266"/>
      <c r="I34" s="266"/>
      <c r="J34" s="266"/>
      <c r="K34" s="264"/>
    </row>
    <row r="35" ht="15" customHeight="1">
      <c r="B35" s="267"/>
      <c r="C35" s="268"/>
      <c r="D35" s="266" t="s">
        <v>248</v>
      </c>
      <c r="E35" s="266"/>
      <c r="F35" s="266"/>
      <c r="G35" s="266"/>
      <c r="H35" s="266"/>
      <c r="I35" s="266"/>
      <c r="J35" s="266"/>
      <c r="K35" s="264"/>
    </row>
    <row r="36" ht="15" customHeight="1">
      <c r="B36" s="267"/>
      <c r="C36" s="268"/>
      <c r="D36" s="266"/>
      <c r="E36" s="269" t="s">
        <v>110</v>
      </c>
      <c r="F36" s="266"/>
      <c r="G36" s="266" t="s">
        <v>249</v>
      </c>
      <c r="H36" s="266"/>
      <c r="I36" s="266"/>
      <c r="J36" s="266"/>
      <c r="K36" s="264"/>
    </row>
    <row r="37" ht="30.75" customHeight="1">
      <c r="B37" s="267"/>
      <c r="C37" s="268"/>
      <c r="D37" s="266"/>
      <c r="E37" s="269" t="s">
        <v>250</v>
      </c>
      <c r="F37" s="266"/>
      <c r="G37" s="266" t="s">
        <v>251</v>
      </c>
      <c r="H37" s="266"/>
      <c r="I37" s="266"/>
      <c r="J37" s="266"/>
      <c r="K37" s="264"/>
    </row>
    <row r="38" ht="15" customHeight="1">
      <c r="B38" s="267"/>
      <c r="C38" s="268"/>
      <c r="D38" s="266"/>
      <c r="E38" s="269" t="s">
        <v>57</v>
      </c>
      <c r="F38" s="266"/>
      <c r="G38" s="266" t="s">
        <v>252</v>
      </c>
      <c r="H38" s="266"/>
      <c r="I38" s="266"/>
      <c r="J38" s="266"/>
      <c r="K38" s="264"/>
    </row>
    <row r="39" ht="15" customHeight="1">
      <c r="B39" s="267"/>
      <c r="C39" s="268"/>
      <c r="D39" s="266"/>
      <c r="E39" s="269" t="s">
        <v>58</v>
      </c>
      <c r="F39" s="266"/>
      <c r="G39" s="266" t="s">
        <v>253</v>
      </c>
      <c r="H39" s="266"/>
      <c r="I39" s="266"/>
      <c r="J39" s="266"/>
      <c r="K39" s="264"/>
    </row>
    <row r="40" ht="15" customHeight="1">
      <c r="B40" s="267"/>
      <c r="C40" s="268"/>
      <c r="D40" s="266"/>
      <c r="E40" s="269" t="s">
        <v>111</v>
      </c>
      <c r="F40" s="266"/>
      <c r="G40" s="266" t="s">
        <v>254</v>
      </c>
      <c r="H40" s="266"/>
      <c r="I40" s="266"/>
      <c r="J40" s="266"/>
      <c r="K40" s="264"/>
    </row>
    <row r="41" ht="15" customHeight="1">
      <c r="B41" s="267"/>
      <c r="C41" s="268"/>
      <c r="D41" s="266"/>
      <c r="E41" s="269" t="s">
        <v>112</v>
      </c>
      <c r="F41" s="266"/>
      <c r="G41" s="266" t="s">
        <v>255</v>
      </c>
      <c r="H41" s="266"/>
      <c r="I41" s="266"/>
      <c r="J41" s="266"/>
      <c r="K41" s="264"/>
    </row>
    <row r="42" ht="15" customHeight="1">
      <c r="B42" s="267"/>
      <c r="C42" s="268"/>
      <c r="D42" s="266"/>
      <c r="E42" s="269" t="s">
        <v>256</v>
      </c>
      <c r="F42" s="266"/>
      <c r="G42" s="266" t="s">
        <v>257</v>
      </c>
      <c r="H42" s="266"/>
      <c r="I42" s="266"/>
      <c r="J42" s="266"/>
      <c r="K42" s="264"/>
    </row>
    <row r="43" ht="15" customHeight="1">
      <c r="B43" s="267"/>
      <c r="C43" s="268"/>
      <c r="D43" s="266"/>
      <c r="E43" s="269"/>
      <c r="F43" s="266"/>
      <c r="G43" s="266" t="s">
        <v>258</v>
      </c>
      <c r="H43" s="266"/>
      <c r="I43" s="266"/>
      <c r="J43" s="266"/>
      <c r="K43" s="264"/>
    </row>
    <row r="44" ht="15" customHeight="1">
      <c r="B44" s="267"/>
      <c r="C44" s="268"/>
      <c r="D44" s="266"/>
      <c r="E44" s="269" t="s">
        <v>259</v>
      </c>
      <c r="F44" s="266"/>
      <c r="G44" s="266" t="s">
        <v>260</v>
      </c>
      <c r="H44" s="266"/>
      <c r="I44" s="266"/>
      <c r="J44" s="266"/>
      <c r="K44" s="264"/>
    </row>
    <row r="45" ht="15" customHeight="1">
      <c r="B45" s="267"/>
      <c r="C45" s="268"/>
      <c r="D45" s="266"/>
      <c r="E45" s="269" t="s">
        <v>114</v>
      </c>
      <c r="F45" s="266"/>
      <c r="G45" s="266" t="s">
        <v>261</v>
      </c>
      <c r="H45" s="266"/>
      <c r="I45" s="266"/>
      <c r="J45" s="266"/>
      <c r="K45" s="264"/>
    </row>
    <row r="46" ht="12.75" customHeight="1">
      <c r="B46" s="267"/>
      <c r="C46" s="268"/>
      <c r="D46" s="266"/>
      <c r="E46" s="266"/>
      <c r="F46" s="266"/>
      <c r="G46" s="266"/>
      <c r="H46" s="266"/>
      <c r="I46" s="266"/>
      <c r="J46" s="266"/>
      <c r="K46" s="264"/>
    </row>
    <row r="47" ht="15" customHeight="1">
      <c r="B47" s="267"/>
      <c r="C47" s="268"/>
      <c r="D47" s="266" t="s">
        <v>262</v>
      </c>
      <c r="E47" s="266"/>
      <c r="F47" s="266"/>
      <c r="G47" s="266"/>
      <c r="H47" s="266"/>
      <c r="I47" s="266"/>
      <c r="J47" s="266"/>
      <c r="K47" s="264"/>
    </row>
    <row r="48" ht="15" customHeight="1">
      <c r="B48" s="267"/>
      <c r="C48" s="268"/>
      <c r="D48" s="268"/>
      <c r="E48" s="266" t="s">
        <v>263</v>
      </c>
      <c r="F48" s="266"/>
      <c r="G48" s="266"/>
      <c r="H48" s="266"/>
      <c r="I48" s="266"/>
      <c r="J48" s="266"/>
      <c r="K48" s="264"/>
    </row>
    <row r="49" ht="15" customHeight="1">
      <c r="B49" s="267"/>
      <c r="C49" s="268"/>
      <c r="D49" s="268"/>
      <c r="E49" s="266" t="s">
        <v>264</v>
      </c>
      <c r="F49" s="266"/>
      <c r="G49" s="266"/>
      <c r="H49" s="266"/>
      <c r="I49" s="266"/>
      <c r="J49" s="266"/>
      <c r="K49" s="264"/>
    </row>
    <row r="50" ht="15" customHeight="1">
      <c r="B50" s="267"/>
      <c r="C50" s="268"/>
      <c r="D50" s="268"/>
      <c r="E50" s="266" t="s">
        <v>265</v>
      </c>
      <c r="F50" s="266"/>
      <c r="G50" s="266"/>
      <c r="H50" s="266"/>
      <c r="I50" s="266"/>
      <c r="J50" s="266"/>
      <c r="K50" s="264"/>
    </row>
    <row r="51" ht="15" customHeight="1">
      <c r="B51" s="267"/>
      <c r="C51" s="268"/>
      <c r="D51" s="266" t="s">
        <v>266</v>
      </c>
      <c r="E51" s="266"/>
      <c r="F51" s="266"/>
      <c r="G51" s="266"/>
      <c r="H51" s="266"/>
      <c r="I51" s="266"/>
      <c r="J51" s="266"/>
      <c r="K51" s="264"/>
    </row>
    <row r="52" ht="25.5" customHeight="1">
      <c r="B52" s="262"/>
      <c r="C52" s="263" t="s">
        <v>267</v>
      </c>
      <c r="D52" s="263"/>
      <c r="E52" s="263"/>
      <c r="F52" s="263"/>
      <c r="G52" s="263"/>
      <c r="H52" s="263"/>
      <c r="I52" s="263"/>
      <c r="J52" s="263"/>
      <c r="K52" s="264"/>
    </row>
    <row r="53" ht="5.25" customHeight="1">
      <c r="B53" s="262"/>
      <c r="C53" s="265"/>
      <c r="D53" s="265"/>
      <c r="E53" s="265"/>
      <c r="F53" s="265"/>
      <c r="G53" s="265"/>
      <c r="H53" s="265"/>
      <c r="I53" s="265"/>
      <c r="J53" s="265"/>
      <c r="K53" s="264"/>
    </row>
    <row r="54" ht="15" customHeight="1">
      <c r="B54" s="262"/>
      <c r="C54" s="266" t="s">
        <v>268</v>
      </c>
      <c r="D54" s="266"/>
      <c r="E54" s="266"/>
      <c r="F54" s="266"/>
      <c r="G54" s="266"/>
      <c r="H54" s="266"/>
      <c r="I54" s="266"/>
      <c r="J54" s="266"/>
      <c r="K54" s="264"/>
    </row>
    <row r="55" ht="15" customHeight="1">
      <c r="B55" s="262"/>
      <c r="C55" s="266" t="s">
        <v>269</v>
      </c>
      <c r="D55" s="266"/>
      <c r="E55" s="266"/>
      <c r="F55" s="266"/>
      <c r="G55" s="266"/>
      <c r="H55" s="266"/>
      <c r="I55" s="266"/>
      <c r="J55" s="266"/>
      <c r="K55" s="264"/>
    </row>
    <row r="56" ht="12.75" customHeight="1">
      <c r="B56" s="262"/>
      <c r="C56" s="266"/>
      <c r="D56" s="266"/>
      <c r="E56" s="266"/>
      <c r="F56" s="266"/>
      <c r="G56" s="266"/>
      <c r="H56" s="266"/>
      <c r="I56" s="266"/>
      <c r="J56" s="266"/>
      <c r="K56" s="264"/>
    </row>
    <row r="57" ht="15" customHeight="1">
      <c r="B57" s="262"/>
      <c r="C57" s="266" t="s">
        <v>270</v>
      </c>
      <c r="D57" s="266"/>
      <c r="E57" s="266"/>
      <c r="F57" s="266"/>
      <c r="G57" s="266"/>
      <c r="H57" s="266"/>
      <c r="I57" s="266"/>
      <c r="J57" s="266"/>
      <c r="K57" s="264"/>
    </row>
    <row r="58" ht="15" customHeight="1">
      <c r="B58" s="262"/>
      <c r="C58" s="268"/>
      <c r="D58" s="266" t="s">
        <v>271</v>
      </c>
      <c r="E58" s="266"/>
      <c r="F58" s="266"/>
      <c r="G58" s="266"/>
      <c r="H58" s="266"/>
      <c r="I58" s="266"/>
      <c r="J58" s="266"/>
      <c r="K58" s="264"/>
    </row>
    <row r="59" ht="15" customHeight="1">
      <c r="B59" s="262"/>
      <c r="C59" s="268"/>
      <c r="D59" s="266" t="s">
        <v>272</v>
      </c>
      <c r="E59" s="266"/>
      <c r="F59" s="266"/>
      <c r="G59" s="266"/>
      <c r="H59" s="266"/>
      <c r="I59" s="266"/>
      <c r="J59" s="266"/>
      <c r="K59" s="264"/>
    </row>
    <row r="60" ht="15" customHeight="1">
      <c r="B60" s="262"/>
      <c r="C60" s="268"/>
      <c r="D60" s="266" t="s">
        <v>273</v>
      </c>
      <c r="E60" s="266"/>
      <c r="F60" s="266"/>
      <c r="G60" s="266"/>
      <c r="H60" s="266"/>
      <c r="I60" s="266"/>
      <c r="J60" s="266"/>
      <c r="K60" s="264"/>
    </row>
    <row r="61" ht="15" customHeight="1">
      <c r="B61" s="262"/>
      <c r="C61" s="268"/>
      <c r="D61" s="266" t="s">
        <v>274</v>
      </c>
      <c r="E61" s="266"/>
      <c r="F61" s="266"/>
      <c r="G61" s="266"/>
      <c r="H61" s="266"/>
      <c r="I61" s="266"/>
      <c r="J61" s="266"/>
      <c r="K61" s="264"/>
    </row>
    <row r="62" ht="15" customHeight="1">
      <c r="B62" s="262"/>
      <c r="C62" s="268"/>
      <c r="D62" s="271" t="s">
        <v>275</v>
      </c>
      <c r="E62" s="271"/>
      <c r="F62" s="271"/>
      <c r="G62" s="271"/>
      <c r="H62" s="271"/>
      <c r="I62" s="271"/>
      <c r="J62" s="271"/>
      <c r="K62" s="264"/>
    </row>
    <row r="63" ht="15" customHeight="1">
      <c r="B63" s="262"/>
      <c r="C63" s="268"/>
      <c r="D63" s="266" t="s">
        <v>276</v>
      </c>
      <c r="E63" s="266"/>
      <c r="F63" s="266"/>
      <c r="G63" s="266"/>
      <c r="H63" s="266"/>
      <c r="I63" s="266"/>
      <c r="J63" s="266"/>
      <c r="K63" s="264"/>
    </row>
    <row r="64" ht="12.75" customHeight="1">
      <c r="B64" s="262"/>
      <c r="C64" s="268"/>
      <c r="D64" s="268"/>
      <c r="E64" s="272"/>
      <c r="F64" s="268"/>
      <c r="G64" s="268"/>
      <c r="H64" s="268"/>
      <c r="I64" s="268"/>
      <c r="J64" s="268"/>
      <c r="K64" s="264"/>
    </row>
    <row r="65" ht="15" customHeight="1">
      <c r="B65" s="262"/>
      <c r="C65" s="268"/>
      <c r="D65" s="266" t="s">
        <v>277</v>
      </c>
      <c r="E65" s="266"/>
      <c r="F65" s="266"/>
      <c r="G65" s="266"/>
      <c r="H65" s="266"/>
      <c r="I65" s="266"/>
      <c r="J65" s="266"/>
      <c r="K65" s="264"/>
    </row>
    <row r="66" ht="15" customHeight="1">
      <c r="B66" s="262"/>
      <c r="C66" s="268"/>
      <c r="D66" s="271" t="s">
        <v>278</v>
      </c>
      <c r="E66" s="271"/>
      <c r="F66" s="271"/>
      <c r="G66" s="271"/>
      <c r="H66" s="271"/>
      <c r="I66" s="271"/>
      <c r="J66" s="271"/>
      <c r="K66" s="264"/>
    </row>
    <row r="67" ht="15" customHeight="1">
      <c r="B67" s="262"/>
      <c r="C67" s="268"/>
      <c r="D67" s="266" t="s">
        <v>279</v>
      </c>
      <c r="E67" s="266"/>
      <c r="F67" s="266"/>
      <c r="G67" s="266"/>
      <c r="H67" s="266"/>
      <c r="I67" s="266"/>
      <c r="J67" s="266"/>
      <c r="K67" s="264"/>
    </row>
    <row r="68" ht="15" customHeight="1">
      <c r="B68" s="262"/>
      <c r="C68" s="268"/>
      <c r="D68" s="266" t="s">
        <v>280</v>
      </c>
      <c r="E68" s="266"/>
      <c r="F68" s="266"/>
      <c r="G68" s="266"/>
      <c r="H68" s="266"/>
      <c r="I68" s="266"/>
      <c r="J68" s="266"/>
      <c r="K68" s="264"/>
    </row>
    <row r="69" ht="15" customHeight="1">
      <c r="B69" s="262"/>
      <c r="C69" s="268"/>
      <c r="D69" s="266" t="s">
        <v>281</v>
      </c>
      <c r="E69" s="266"/>
      <c r="F69" s="266"/>
      <c r="G69" s="266"/>
      <c r="H69" s="266"/>
      <c r="I69" s="266"/>
      <c r="J69" s="266"/>
      <c r="K69" s="264"/>
    </row>
    <row r="70" ht="15" customHeight="1">
      <c r="B70" s="262"/>
      <c r="C70" s="268"/>
      <c r="D70" s="266" t="s">
        <v>282</v>
      </c>
      <c r="E70" s="266"/>
      <c r="F70" s="266"/>
      <c r="G70" s="266"/>
      <c r="H70" s="266"/>
      <c r="I70" s="266"/>
      <c r="J70" s="266"/>
      <c r="K70" s="264"/>
    </row>
    <row r="71" ht="12.75" customHeight="1">
      <c r="B71" s="273"/>
      <c r="C71" s="274"/>
      <c r="D71" s="274"/>
      <c r="E71" s="274"/>
      <c r="F71" s="274"/>
      <c r="G71" s="274"/>
      <c r="H71" s="274"/>
      <c r="I71" s="274"/>
      <c r="J71" s="274"/>
      <c r="K71" s="275"/>
    </row>
    <row r="72" ht="18.75" customHeight="1">
      <c r="B72" s="276"/>
      <c r="C72" s="276"/>
      <c r="D72" s="276"/>
      <c r="E72" s="276"/>
      <c r="F72" s="276"/>
      <c r="G72" s="276"/>
      <c r="H72" s="276"/>
      <c r="I72" s="276"/>
      <c r="J72" s="276"/>
      <c r="K72" s="277"/>
    </row>
    <row r="73" ht="18.75" customHeight="1">
      <c r="B73" s="277"/>
      <c r="C73" s="277"/>
      <c r="D73" s="277"/>
      <c r="E73" s="277"/>
      <c r="F73" s="277"/>
      <c r="G73" s="277"/>
      <c r="H73" s="277"/>
      <c r="I73" s="277"/>
      <c r="J73" s="277"/>
      <c r="K73" s="277"/>
    </row>
    <row r="74" ht="7.5" customHeight="1">
      <c r="B74" s="278"/>
      <c r="C74" s="279"/>
      <c r="D74" s="279"/>
      <c r="E74" s="279"/>
      <c r="F74" s="279"/>
      <c r="G74" s="279"/>
      <c r="H74" s="279"/>
      <c r="I74" s="279"/>
      <c r="J74" s="279"/>
      <c r="K74" s="280"/>
    </row>
    <row r="75" ht="45" customHeight="1">
      <c r="B75" s="281"/>
      <c r="C75" s="282" t="s">
        <v>283</v>
      </c>
      <c r="D75" s="282"/>
      <c r="E75" s="282"/>
      <c r="F75" s="282"/>
      <c r="G75" s="282"/>
      <c r="H75" s="282"/>
      <c r="I75" s="282"/>
      <c r="J75" s="282"/>
      <c r="K75" s="283"/>
    </row>
    <row r="76" ht="17.25" customHeight="1">
      <c r="B76" s="281"/>
      <c r="C76" s="284" t="s">
        <v>284</v>
      </c>
      <c r="D76" s="284"/>
      <c r="E76" s="284"/>
      <c r="F76" s="284" t="s">
        <v>285</v>
      </c>
      <c r="G76" s="285"/>
      <c r="H76" s="284" t="s">
        <v>58</v>
      </c>
      <c r="I76" s="284" t="s">
        <v>61</v>
      </c>
      <c r="J76" s="284" t="s">
        <v>286</v>
      </c>
      <c r="K76" s="283"/>
    </row>
    <row r="77" ht="17.25" customHeight="1">
      <c r="B77" s="281"/>
      <c r="C77" s="286" t="s">
        <v>287</v>
      </c>
      <c r="D77" s="286"/>
      <c r="E77" s="286"/>
      <c r="F77" s="287" t="s">
        <v>288</v>
      </c>
      <c r="G77" s="288"/>
      <c r="H77" s="286"/>
      <c r="I77" s="286"/>
      <c r="J77" s="286" t="s">
        <v>289</v>
      </c>
      <c r="K77" s="283"/>
    </row>
    <row r="78" ht="5.25" customHeight="1">
      <c r="B78" s="281"/>
      <c r="C78" s="289"/>
      <c r="D78" s="289"/>
      <c r="E78" s="289"/>
      <c r="F78" s="289"/>
      <c r="G78" s="290"/>
      <c r="H78" s="289"/>
      <c r="I78" s="289"/>
      <c r="J78" s="289"/>
      <c r="K78" s="283"/>
    </row>
    <row r="79" ht="15" customHeight="1">
      <c r="B79" s="281"/>
      <c r="C79" s="269" t="s">
        <v>57</v>
      </c>
      <c r="D79" s="289"/>
      <c r="E79" s="289"/>
      <c r="F79" s="291" t="s">
        <v>290</v>
      </c>
      <c r="G79" s="290"/>
      <c r="H79" s="269" t="s">
        <v>291</v>
      </c>
      <c r="I79" s="269" t="s">
        <v>292</v>
      </c>
      <c r="J79" s="269">
        <v>20</v>
      </c>
      <c r="K79" s="283"/>
    </row>
    <row r="80" ht="15" customHeight="1">
      <c r="B80" s="281"/>
      <c r="C80" s="269" t="s">
        <v>293</v>
      </c>
      <c r="D80" s="269"/>
      <c r="E80" s="269"/>
      <c r="F80" s="291" t="s">
        <v>290</v>
      </c>
      <c r="G80" s="290"/>
      <c r="H80" s="269" t="s">
        <v>294</v>
      </c>
      <c r="I80" s="269" t="s">
        <v>292</v>
      </c>
      <c r="J80" s="269">
        <v>120</v>
      </c>
      <c r="K80" s="283"/>
    </row>
    <row r="81" ht="15" customHeight="1">
      <c r="B81" s="292"/>
      <c r="C81" s="269" t="s">
        <v>295</v>
      </c>
      <c r="D81" s="269"/>
      <c r="E81" s="269"/>
      <c r="F81" s="291" t="s">
        <v>296</v>
      </c>
      <c r="G81" s="290"/>
      <c r="H81" s="269" t="s">
        <v>297</v>
      </c>
      <c r="I81" s="269" t="s">
        <v>292</v>
      </c>
      <c r="J81" s="269">
        <v>50</v>
      </c>
      <c r="K81" s="283"/>
    </row>
    <row r="82" ht="15" customHeight="1">
      <c r="B82" s="292"/>
      <c r="C82" s="269" t="s">
        <v>298</v>
      </c>
      <c r="D82" s="269"/>
      <c r="E82" s="269"/>
      <c r="F82" s="291" t="s">
        <v>290</v>
      </c>
      <c r="G82" s="290"/>
      <c r="H82" s="269" t="s">
        <v>299</v>
      </c>
      <c r="I82" s="269" t="s">
        <v>300</v>
      </c>
      <c r="J82" s="269"/>
      <c r="K82" s="283"/>
    </row>
    <row r="83" ht="15" customHeight="1">
      <c r="B83" s="292"/>
      <c r="C83" s="293" t="s">
        <v>301</v>
      </c>
      <c r="D83" s="293"/>
      <c r="E83" s="293"/>
      <c r="F83" s="294" t="s">
        <v>296</v>
      </c>
      <c r="G83" s="293"/>
      <c r="H83" s="293" t="s">
        <v>302</v>
      </c>
      <c r="I83" s="293" t="s">
        <v>292</v>
      </c>
      <c r="J83" s="293">
        <v>15</v>
      </c>
      <c r="K83" s="283"/>
    </row>
    <row r="84" ht="15" customHeight="1">
      <c r="B84" s="292"/>
      <c r="C84" s="293" t="s">
        <v>303</v>
      </c>
      <c r="D84" s="293"/>
      <c r="E84" s="293"/>
      <c r="F84" s="294" t="s">
        <v>296</v>
      </c>
      <c r="G84" s="293"/>
      <c r="H84" s="293" t="s">
        <v>304</v>
      </c>
      <c r="I84" s="293" t="s">
        <v>292</v>
      </c>
      <c r="J84" s="293">
        <v>15</v>
      </c>
      <c r="K84" s="283"/>
    </row>
    <row r="85" ht="15" customHeight="1">
      <c r="B85" s="292"/>
      <c r="C85" s="293" t="s">
        <v>305</v>
      </c>
      <c r="D85" s="293"/>
      <c r="E85" s="293"/>
      <c r="F85" s="294" t="s">
        <v>296</v>
      </c>
      <c r="G85" s="293"/>
      <c r="H85" s="293" t="s">
        <v>306</v>
      </c>
      <c r="I85" s="293" t="s">
        <v>292</v>
      </c>
      <c r="J85" s="293">
        <v>20</v>
      </c>
      <c r="K85" s="283"/>
    </row>
    <row r="86" ht="15" customHeight="1">
      <c r="B86" s="292"/>
      <c r="C86" s="293" t="s">
        <v>307</v>
      </c>
      <c r="D86" s="293"/>
      <c r="E86" s="293"/>
      <c r="F86" s="294" t="s">
        <v>296</v>
      </c>
      <c r="G86" s="293"/>
      <c r="H86" s="293" t="s">
        <v>308</v>
      </c>
      <c r="I86" s="293" t="s">
        <v>292</v>
      </c>
      <c r="J86" s="293">
        <v>20</v>
      </c>
      <c r="K86" s="283"/>
    </row>
    <row r="87" ht="15" customHeight="1">
      <c r="B87" s="292"/>
      <c r="C87" s="269" t="s">
        <v>309</v>
      </c>
      <c r="D87" s="269"/>
      <c r="E87" s="269"/>
      <c r="F87" s="291" t="s">
        <v>296</v>
      </c>
      <c r="G87" s="290"/>
      <c r="H87" s="269" t="s">
        <v>310</v>
      </c>
      <c r="I87" s="269" t="s">
        <v>292</v>
      </c>
      <c r="J87" s="269">
        <v>50</v>
      </c>
      <c r="K87" s="283"/>
    </row>
    <row r="88" ht="15" customHeight="1">
      <c r="B88" s="292"/>
      <c r="C88" s="269" t="s">
        <v>311</v>
      </c>
      <c r="D88" s="269"/>
      <c r="E88" s="269"/>
      <c r="F88" s="291" t="s">
        <v>296</v>
      </c>
      <c r="G88" s="290"/>
      <c r="H88" s="269" t="s">
        <v>312</v>
      </c>
      <c r="I88" s="269" t="s">
        <v>292</v>
      </c>
      <c r="J88" s="269">
        <v>20</v>
      </c>
      <c r="K88" s="283"/>
    </row>
    <row r="89" ht="15" customHeight="1">
      <c r="B89" s="292"/>
      <c r="C89" s="269" t="s">
        <v>313</v>
      </c>
      <c r="D89" s="269"/>
      <c r="E89" s="269"/>
      <c r="F89" s="291" t="s">
        <v>296</v>
      </c>
      <c r="G89" s="290"/>
      <c r="H89" s="269" t="s">
        <v>314</v>
      </c>
      <c r="I89" s="269" t="s">
        <v>292</v>
      </c>
      <c r="J89" s="269">
        <v>20</v>
      </c>
      <c r="K89" s="283"/>
    </row>
    <row r="90" ht="15" customHeight="1">
      <c r="B90" s="292"/>
      <c r="C90" s="269" t="s">
        <v>315</v>
      </c>
      <c r="D90" s="269"/>
      <c r="E90" s="269"/>
      <c r="F90" s="291" t="s">
        <v>296</v>
      </c>
      <c r="G90" s="290"/>
      <c r="H90" s="269" t="s">
        <v>316</v>
      </c>
      <c r="I90" s="269" t="s">
        <v>292</v>
      </c>
      <c r="J90" s="269">
        <v>50</v>
      </c>
      <c r="K90" s="283"/>
    </row>
    <row r="91" ht="15" customHeight="1">
      <c r="B91" s="292"/>
      <c r="C91" s="269" t="s">
        <v>317</v>
      </c>
      <c r="D91" s="269"/>
      <c r="E91" s="269"/>
      <c r="F91" s="291" t="s">
        <v>296</v>
      </c>
      <c r="G91" s="290"/>
      <c r="H91" s="269" t="s">
        <v>317</v>
      </c>
      <c r="I91" s="269" t="s">
        <v>292</v>
      </c>
      <c r="J91" s="269">
        <v>50</v>
      </c>
      <c r="K91" s="283"/>
    </row>
    <row r="92" ht="15" customHeight="1">
      <c r="B92" s="292"/>
      <c r="C92" s="269" t="s">
        <v>318</v>
      </c>
      <c r="D92" s="269"/>
      <c r="E92" s="269"/>
      <c r="F92" s="291" t="s">
        <v>296</v>
      </c>
      <c r="G92" s="290"/>
      <c r="H92" s="269" t="s">
        <v>319</v>
      </c>
      <c r="I92" s="269" t="s">
        <v>292</v>
      </c>
      <c r="J92" s="269">
        <v>255</v>
      </c>
      <c r="K92" s="283"/>
    </row>
    <row r="93" ht="15" customHeight="1">
      <c r="B93" s="292"/>
      <c r="C93" s="269" t="s">
        <v>320</v>
      </c>
      <c r="D93" s="269"/>
      <c r="E93" s="269"/>
      <c r="F93" s="291" t="s">
        <v>290</v>
      </c>
      <c r="G93" s="290"/>
      <c r="H93" s="269" t="s">
        <v>321</v>
      </c>
      <c r="I93" s="269" t="s">
        <v>322</v>
      </c>
      <c r="J93" s="269"/>
      <c r="K93" s="283"/>
    </row>
    <row r="94" ht="15" customHeight="1">
      <c r="B94" s="292"/>
      <c r="C94" s="269" t="s">
        <v>323</v>
      </c>
      <c r="D94" s="269"/>
      <c r="E94" s="269"/>
      <c r="F94" s="291" t="s">
        <v>290</v>
      </c>
      <c r="G94" s="290"/>
      <c r="H94" s="269" t="s">
        <v>324</v>
      </c>
      <c r="I94" s="269" t="s">
        <v>325</v>
      </c>
      <c r="J94" s="269"/>
      <c r="K94" s="283"/>
    </row>
    <row r="95" ht="15" customHeight="1">
      <c r="B95" s="292"/>
      <c r="C95" s="269" t="s">
        <v>326</v>
      </c>
      <c r="D95" s="269"/>
      <c r="E95" s="269"/>
      <c r="F95" s="291" t="s">
        <v>290</v>
      </c>
      <c r="G95" s="290"/>
      <c r="H95" s="269" t="s">
        <v>326</v>
      </c>
      <c r="I95" s="269" t="s">
        <v>325</v>
      </c>
      <c r="J95" s="269"/>
      <c r="K95" s="283"/>
    </row>
    <row r="96" ht="15" customHeight="1">
      <c r="B96" s="292"/>
      <c r="C96" s="269" t="s">
        <v>42</v>
      </c>
      <c r="D96" s="269"/>
      <c r="E96" s="269"/>
      <c r="F96" s="291" t="s">
        <v>290</v>
      </c>
      <c r="G96" s="290"/>
      <c r="H96" s="269" t="s">
        <v>327</v>
      </c>
      <c r="I96" s="269" t="s">
        <v>325</v>
      </c>
      <c r="J96" s="269"/>
      <c r="K96" s="283"/>
    </row>
    <row r="97" ht="15" customHeight="1">
      <c r="B97" s="292"/>
      <c r="C97" s="269" t="s">
        <v>52</v>
      </c>
      <c r="D97" s="269"/>
      <c r="E97" s="269"/>
      <c r="F97" s="291" t="s">
        <v>290</v>
      </c>
      <c r="G97" s="290"/>
      <c r="H97" s="269" t="s">
        <v>328</v>
      </c>
      <c r="I97" s="269" t="s">
        <v>325</v>
      </c>
      <c r="J97" s="269"/>
      <c r="K97" s="283"/>
    </row>
    <row r="98" ht="15" customHeight="1">
      <c r="B98" s="295"/>
      <c r="C98" s="296"/>
      <c r="D98" s="296"/>
      <c r="E98" s="296"/>
      <c r="F98" s="296"/>
      <c r="G98" s="296"/>
      <c r="H98" s="296"/>
      <c r="I98" s="296"/>
      <c r="J98" s="296"/>
      <c r="K98" s="297"/>
    </row>
    <row r="99" ht="18.75" customHeight="1">
      <c r="B99" s="298"/>
      <c r="C99" s="299"/>
      <c r="D99" s="299"/>
      <c r="E99" s="299"/>
      <c r="F99" s="299"/>
      <c r="G99" s="299"/>
      <c r="H99" s="299"/>
      <c r="I99" s="299"/>
      <c r="J99" s="299"/>
      <c r="K99" s="298"/>
    </row>
    <row r="100" ht="18.75" customHeight="1">
      <c r="B100" s="277"/>
      <c r="C100" s="277"/>
      <c r="D100" s="277"/>
      <c r="E100" s="277"/>
      <c r="F100" s="277"/>
      <c r="G100" s="277"/>
      <c r="H100" s="277"/>
      <c r="I100" s="277"/>
      <c r="J100" s="277"/>
      <c r="K100" s="277"/>
    </row>
    <row r="101" ht="7.5" customHeight="1">
      <c r="B101" s="278"/>
      <c r="C101" s="279"/>
      <c r="D101" s="279"/>
      <c r="E101" s="279"/>
      <c r="F101" s="279"/>
      <c r="G101" s="279"/>
      <c r="H101" s="279"/>
      <c r="I101" s="279"/>
      <c r="J101" s="279"/>
      <c r="K101" s="280"/>
    </row>
    <row r="102" ht="45" customHeight="1">
      <c r="B102" s="281"/>
      <c r="C102" s="282" t="s">
        <v>329</v>
      </c>
      <c r="D102" s="282"/>
      <c r="E102" s="282"/>
      <c r="F102" s="282"/>
      <c r="G102" s="282"/>
      <c r="H102" s="282"/>
      <c r="I102" s="282"/>
      <c r="J102" s="282"/>
      <c r="K102" s="283"/>
    </row>
    <row r="103" ht="17.25" customHeight="1">
      <c r="B103" s="281"/>
      <c r="C103" s="284" t="s">
        <v>284</v>
      </c>
      <c r="D103" s="284"/>
      <c r="E103" s="284"/>
      <c r="F103" s="284" t="s">
        <v>285</v>
      </c>
      <c r="G103" s="285"/>
      <c r="H103" s="284" t="s">
        <v>58</v>
      </c>
      <c r="I103" s="284" t="s">
        <v>61</v>
      </c>
      <c r="J103" s="284" t="s">
        <v>286</v>
      </c>
      <c r="K103" s="283"/>
    </row>
    <row r="104" ht="17.25" customHeight="1">
      <c r="B104" s="281"/>
      <c r="C104" s="286" t="s">
        <v>287</v>
      </c>
      <c r="D104" s="286"/>
      <c r="E104" s="286"/>
      <c r="F104" s="287" t="s">
        <v>288</v>
      </c>
      <c r="G104" s="288"/>
      <c r="H104" s="286"/>
      <c r="I104" s="286"/>
      <c r="J104" s="286" t="s">
        <v>289</v>
      </c>
      <c r="K104" s="283"/>
    </row>
    <row r="105" ht="5.25" customHeight="1">
      <c r="B105" s="281"/>
      <c r="C105" s="284"/>
      <c r="D105" s="284"/>
      <c r="E105" s="284"/>
      <c r="F105" s="284"/>
      <c r="G105" s="300"/>
      <c r="H105" s="284"/>
      <c r="I105" s="284"/>
      <c r="J105" s="284"/>
      <c r="K105" s="283"/>
    </row>
    <row r="106" ht="15" customHeight="1">
      <c r="B106" s="281"/>
      <c r="C106" s="269" t="s">
        <v>57</v>
      </c>
      <c r="D106" s="289"/>
      <c r="E106" s="289"/>
      <c r="F106" s="291" t="s">
        <v>290</v>
      </c>
      <c r="G106" s="300"/>
      <c r="H106" s="269" t="s">
        <v>330</v>
      </c>
      <c r="I106" s="269" t="s">
        <v>292</v>
      </c>
      <c r="J106" s="269">
        <v>20</v>
      </c>
      <c r="K106" s="283"/>
    </row>
    <row r="107" ht="15" customHeight="1">
      <c r="B107" s="281"/>
      <c r="C107" s="269" t="s">
        <v>293</v>
      </c>
      <c r="D107" s="269"/>
      <c r="E107" s="269"/>
      <c r="F107" s="291" t="s">
        <v>290</v>
      </c>
      <c r="G107" s="269"/>
      <c r="H107" s="269" t="s">
        <v>330</v>
      </c>
      <c r="I107" s="269" t="s">
        <v>292</v>
      </c>
      <c r="J107" s="269">
        <v>120</v>
      </c>
      <c r="K107" s="283"/>
    </row>
    <row r="108" ht="15" customHeight="1">
      <c r="B108" s="292"/>
      <c r="C108" s="269" t="s">
        <v>295</v>
      </c>
      <c r="D108" s="269"/>
      <c r="E108" s="269"/>
      <c r="F108" s="291" t="s">
        <v>296</v>
      </c>
      <c r="G108" s="269"/>
      <c r="H108" s="269" t="s">
        <v>330</v>
      </c>
      <c r="I108" s="269" t="s">
        <v>292</v>
      </c>
      <c r="J108" s="269">
        <v>50</v>
      </c>
      <c r="K108" s="283"/>
    </row>
    <row r="109" ht="15" customHeight="1">
      <c r="B109" s="292"/>
      <c r="C109" s="269" t="s">
        <v>298</v>
      </c>
      <c r="D109" s="269"/>
      <c r="E109" s="269"/>
      <c r="F109" s="291" t="s">
        <v>290</v>
      </c>
      <c r="G109" s="269"/>
      <c r="H109" s="269" t="s">
        <v>330</v>
      </c>
      <c r="I109" s="269" t="s">
        <v>300</v>
      </c>
      <c r="J109" s="269"/>
      <c r="K109" s="283"/>
    </row>
    <row r="110" ht="15" customHeight="1">
      <c r="B110" s="292"/>
      <c r="C110" s="269" t="s">
        <v>309</v>
      </c>
      <c r="D110" s="269"/>
      <c r="E110" s="269"/>
      <c r="F110" s="291" t="s">
        <v>296</v>
      </c>
      <c r="G110" s="269"/>
      <c r="H110" s="269" t="s">
        <v>330</v>
      </c>
      <c r="I110" s="269" t="s">
        <v>292</v>
      </c>
      <c r="J110" s="269">
        <v>50</v>
      </c>
      <c r="K110" s="283"/>
    </row>
    <row r="111" ht="15" customHeight="1">
      <c r="B111" s="292"/>
      <c r="C111" s="269" t="s">
        <v>317</v>
      </c>
      <c r="D111" s="269"/>
      <c r="E111" s="269"/>
      <c r="F111" s="291" t="s">
        <v>296</v>
      </c>
      <c r="G111" s="269"/>
      <c r="H111" s="269" t="s">
        <v>330</v>
      </c>
      <c r="I111" s="269" t="s">
        <v>292</v>
      </c>
      <c r="J111" s="269">
        <v>50</v>
      </c>
      <c r="K111" s="283"/>
    </row>
    <row r="112" ht="15" customHeight="1">
      <c r="B112" s="292"/>
      <c r="C112" s="269" t="s">
        <v>315</v>
      </c>
      <c r="D112" s="269"/>
      <c r="E112" s="269"/>
      <c r="F112" s="291" t="s">
        <v>296</v>
      </c>
      <c r="G112" s="269"/>
      <c r="H112" s="269" t="s">
        <v>330</v>
      </c>
      <c r="I112" s="269" t="s">
        <v>292</v>
      </c>
      <c r="J112" s="269">
        <v>50</v>
      </c>
      <c r="K112" s="283"/>
    </row>
    <row r="113" ht="15" customHeight="1">
      <c r="B113" s="292"/>
      <c r="C113" s="269" t="s">
        <v>57</v>
      </c>
      <c r="D113" s="269"/>
      <c r="E113" s="269"/>
      <c r="F113" s="291" t="s">
        <v>290</v>
      </c>
      <c r="G113" s="269"/>
      <c r="H113" s="269" t="s">
        <v>331</v>
      </c>
      <c r="I113" s="269" t="s">
        <v>292</v>
      </c>
      <c r="J113" s="269">
        <v>20</v>
      </c>
      <c r="K113" s="283"/>
    </row>
    <row r="114" ht="15" customHeight="1">
      <c r="B114" s="292"/>
      <c r="C114" s="269" t="s">
        <v>332</v>
      </c>
      <c r="D114" s="269"/>
      <c r="E114" s="269"/>
      <c r="F114" s="291" t="s">
        <v>290</v>
      </c>
      <c r="G114" s="269"/>
      <c r="H114" s="269" t="s">
        <v>333</v>
      </c>
      <c r="I114" s="269" t="s">
        <v>292</v>
      </c>
      <c r="J114" s="269">
        <v>120</v>
      </c>
      <c r="K114" s="283"/>
    </row>
    <row r="115" ht="15" customHeight="1">
      <c r="B115" s="292"/>
      <c r="C115" s="269" t="s">
        <v>42</v>
      </c>
      <c r="D115" s="269"/>
      <c r="E115" s="269"/>
      <c r="F115" s="291" t="s">
        <v>290</v>
      </c>
      <c r="G115" s="269"/>
      <c r="H115" s="269" t="s">
        <v>334</v>
      </c>
      <c r="I115" s="269" t="s">
        <v>325</v>
      </c>
      <c r="J115" s="269"/>
      <c r="K115" s="283"/>
    </row>
    <row r="116" ht="15" customHeight="1">
      <c r="B116" s="292"/>
      <c r="C116" s="269" t="s">
        <v>52</v>
      </c>
      <c r="D116" s="269"/>
      <c r="E116" s="269"/>
      <c r="F116" s="291" t="s">
        <v>290</v>
      </c>
      <c r="G116" s="269"/>
      <c r="H116" s="269" t="s">
        <v>335</v>
      </c>
      <c r="I116" s="269" t="s">
        <v>325</v>
      </c>
      <c r="J116" s="269"/>
      <c r="K116" s="283"/>
    </row>
    <row r="117" ht="15" customHeight="1">
      <c r="B117" s="292"/>
      <c r="C117" s="269" t="s">
        <v>61</v>
      </c>
      <c r="D117" s="269"/>
      <c r="E117" s="269"/>
      <c r="F117" s="291" t="s">
        <v>290</v>
      </c>
      <c r="G117" s="269"/>
      <c r="H117" s="269" t="s">
        <v>336</v>
      </c>
      <c r="I117" s="269" t="s">
        <v>337</v>
      </c>
      <c r="J117" s="269"/>
      <c r="K117" s="283"/>
    </row>
    <row r="118" ht="15" customHeight="1">
      <c r="B118" s="295"/>
      <c r="C118" s="301"/>
      <c r="D118" s="301"/>
      <c r="E118" s="301"/>
      <c r="F118" s="301"/>
      <c r="G118" s="301"/>
      <c r="H118" s="301"/>
      <c r="I118" s="301"/>
      <c r="J118" s="301"/>
      <c r="K118" s="297"/>
    </row>
    <row r="119" ht="18.75" customHeight="1">
      <c r="B119" s="302"/>
      <c r="C119" s="266"/>
      <c r="D119" s="266"/>
      <c r="E119" s="266"/>
      <c r="F119" s="303"/>
      <c r="G119" s="266"/>
      <c r="H119" s="266"/>
      <c r="I119" s="266"/>
      <c r="J119" s="266"/>
      <c r="K119" s="302"/>
    </row>
    <row r="120" ht="18.75" customHeight="1">
      <c r="B120" s="277"/>
      <c r="C120" s="277"/>
      <c r="D120" s="277"/>
      <c r="E120" s="277"/>
      <c r="F120" s="277"/>
      <c r="G120" s="277"/>
      <c r="H120" s="277"/>
      <c r="I120" s="277"/>
      <c r="J120" s="277"/>
      <c r="K120" s="277"/>
    </row>
    <row r="12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ht="45" customHeight="1">
      <c r="B122" s="307"/>
      <c r="C122" s="260" t="s">
        <v>338</v>
      </c>
      <c r="D122" s="260"/>
      <c r="E122" s="260"/>
      <c r="F122" s="260"/>
      <c r="G122" s="260"/>
      <c r="H122" s="260"/>
      <c r="I122" s="260"/>
      <c r="J122" s="260"/>
      <c r="K122" s="308"/>
    </row>
    <row r="123" ht="17.25" customHeight="1">
      <c r="B123" s="309"/>
      <c r="C123" s="284" t="s">
        <v>284</v>
      </c>
      <c r="D123" s="284"/>
      <c r="E123" s="284"/>
      <c r="F123" s="284" t="s">
        <v>285</v>
      </c>
      <c r="G123" s="285"/>
      <c r="H123" s="284" t="s">
        <v>58</v>
      </c>
      <c r="I123" s="284" t="s">
        <v>61</v>
      </c>
      <c r="J123" s="284" t="s">
        <v>286</v>
      </c>
      <c r="K123" s="310"/>
    </row>
    <row r="124" ht="17.25" customHeight="1">
      <c r="B124" s="309"/>
      <c r="C124" s="286" t="s">
        <v>287</v>
      </c>
      <c r="D124" s="286"/>
      <c r="E124" s="286"/>
      <c r="F124" s="287" t="s">
        <v>288</v>
      </c>
      <c r="G124" s="288"/>
      <c r="H124" s="286"/>
      <c r="I124" s="286"/>
      <c r="J124" s="286" t="s">
        <v>289</v>
      </c>
      <c r="K124" s="310"/>
    </row>
    <row r="125" ht="5.25" customHeight="1">
      <c r="B125" s="311"/>
      <c r="C125" s="289"/>
      <c r="D125" s="289"/>
      <c r="E125" s="289"/>
      <c r="F125" s="289"/>
      <c r="G125" s="269"/>
      <c r="H125" s="289"/>
      <c r="I125" s="289"/>
      <c r="J125" s="289"/>
      <c r="K125" s="312"/>
    </row>
    <row r="126" ht="15" customHeight="1">
      <c r="B126" s="311"/>
      <c r="C126" s="269" t="s">
        <v>293</v>
      </c>
      <c r="D126" s="289"/>
      <c r="E126" s="289"/>
      <c r="F126" s="291" t="s">
        <v>290</v>
      </c>
      <c r="G126" s="269"/>
      <c r="H126" s="269" t="s">
        <v>330</v>
      </c>
      <c r="I126" s="269" t="s">
        <v>292</v>
      </c>
      <c r="J126" s="269">
        <v>120</v>
      </c>
      <c r="K126" s="313"/>
    </row>
    <row r="127" ht="15" customHeight="1">
      <c r="B127" s="311"/>
      <c r="C127" s="269" t="s">
        <v>339</v>
      </c>
      <c r="D127" s="269"/>
      <c r="E127" s="269"/>
      <c r="F127" s="291" t="s">
        <v>290</v>
      </c>
      <c r="G127" s="269"/>
      <c r="H127" s="269" t="s">
        <v>340</v>
      </c>
      <c r="I127" s="269" t="s">
        <v>292</v>
      </c>
      <c r="J127" s="269" t="s">
        <v>341</v>
      </c>
      <c r="K127" s="313"/>
    </row>
    <row r="128" ht="15" customHeight="1">
      <c r="B128" s="311"/>
      <c r="C128" s="269" t="s">
        <v>89</v>
      </c>
      <c r="D128" s="269"/>
      <c r="E128" s="269"/>
      <c r="F128" s="291" t="s">
        <v>290</v>
      </c>
      <c r="G128" s="269"/>
      <c r="H128" s="269" t="s">
        <v>342</v>
      </c>
      <c r="I128" s="269" t="s">
        <v>292</v>
      </c>
      <c r="J128" s="269" t="s">
        <v>341</v>
      </c>
      <c r="K128" s="313"/>
    </row>
    <row r="129" ht="15" customHeight="1">
      <c r="B129" s="311"/>
      <c r="C129" s="269" t="s">
        <v>301</v>
      </c>
      <c r="D129" s="269"/>
      <c r="E129" s="269"/>
      <c r="F129" s="291" t="s">
        <v>296</v>
      </c>
      <c r="G129" s="269"/>
      <c r="H129" s="269" t="s">
        <v>302</v>
      </c>
      <c r="I129" s="269" t="s">
        <v>292</v>
      </c>
      <c r="J129" s="269">
        <v>15</v>
      </c>
      <c r="K129" s="313"/>
    </row>
    <row r="130" ht="15" customHeight="1">
      <c r="B130" s="311"/>
      <c r="C130" s="293" t="s">
        <v>303</v>
      </c>
      <c r="D130" s="293"/>
      <c r="E130" s="293"/>
      <c r="F130" s="294" t="s">
        <v>296</v>
      </c>
      <c r="G130" s="293"/>
      <c r="H130" s="293" t="s">
        <v>304</v>
      </c>
      <c r="I130" s="293" t="s">
        <v>292</v>
      </c>
      <c r="J130" s="293">
        <v>15</v>
      </c>
      <c r="K130" s="313"/>
    </row>
    <row r="131" ht="15" customHeight="1">
      <c r="B131" s="311"/>
      <c r="C131" s="293" t="s">
        <v>305</v>
      </c>
      <c r="D131" s="293"/>
      <c r="E131" s="293"/>
      <c r="F131" s="294" t="s">
        <v>296</v>
      </c>
      <c r="G131" s="293"/>
      <c r="H131" s="293" t="s">
        <v>306</v>
      </c>
      <c r="I131" s="293" t="s">
        <v>292</v>
      </c>
      <c r="J131" s="293">
        <v>20</v>
      </c>
      <c r="K131" s="313"/>
    </row>
    <row r="132" ht="15" customHeight="1">
      <c r="B132" s="311"/>
      <c r="C132" s="293" t="s">
        <v>307</v>
      </c>
      <c r="D132" s="293"/>
      <c r="E132" s="293"/>
      <c r="F132" s="294" t="s">
        <v>296</v>
      </c>
      <c r="G132" s="293"/>
      <c r="H132" s="293" t="s">
        <v>308</v>
      </c>
      <c r="I132" s="293" t="s">
        <v>292</v>
      </c>
      <c r="J132" s="293">
        <v>20</v>
      </c>
      <c r="K132" s="313"/>
    </row>
    <row r="133" ht="15" customHeight="1">
      <c r="B133" s="311"/>
      <c r="C133" s="269" t="s">
        <v>295</v>
      </c>
      <c r="D133" s="269"/>
      <c r="E133" s="269"/>
      <c r="F133" s="291" t="s">
        <v>296</v>
      </c>
      <c r="G133" s="269"/>
      <c r="H133" s="269" t="s">
        <v>330</v>
      </c>
      <c r="I133" s="269" t="s">
        <v>292</v>
      </c>
      <c r="J133" s="269">
        <v>50</v>
      </c>
      <c r="K133" s="313"/>
    </row>
    <row r="134" ht="15" customHeight="1">
      <c r="B134" s="311"/>
      <c r="C134" s="269" t="s">
        <v>309</v>
      </c>
      <c r="D134" s="269"/>
      <c r="E134" s="269"/>
      <c r="F134" s="291" t="s">
        <v>296</v>
      </c>
      <c r="G134" s="269"/>
      <c r="H134" s="269" t="s">
        <v>330</v>
      </c>
      <c r="I134" s="269" t="s">
        <v>292</v>
      </c>
      <c r="J134" s="269">
        <v>50</v>
      </c>
      <c r="K134" s="313"/>
    </row>
    <row r="135" ht="15" customHeight="1">
      <c r="B135" s="311"/>
      <c r="C135" s="269" t="s">
        <v>315</v>
      </c>
      <c r="D135" s="269"/>
      <c r="E135" s="269"/>
      <c r="F135" s="291" t="s">
        <v>296</v>
      </c>
      <c r="G135" s="269"/>
      <c r="H135" s="269" t="s">
        <v>330</v>
      </c>
      <c r="I135" s="269" t="s">
        <v>292</v>
      </c>
      <c r="J135" s="269">
        <v>50</v>
      </c>
      <c r="K135" s="313"/>
    </row>
    <row r="136" ht="15" customHeight="1">
      <c r="B136" s="311"/>
      <c r="C136" s="269" t="s">
        <v>317</v>
      </c>
      <c r="D136" s="269"/>
      <c r="E136" s="269"/>
      <c r="F136" s="291" t="s">
        <v>296</v>
      </c>
      <c r="G136" s="269"/>
      <c r="H136" s="269" t="s">
        <v>330</v>
      </c>
      <c r="I136" s="269" t="s">
        <v>292</v>
      </c>
      <c r="J136" s="269">
        <v>50</v>
      </c>
      <c r="K136" s="313"/>
    </row>
    <row r="137" ht="15" customHeight="1">
      <c r="B137" s="311"/>
      <c r="C137" s="269" t="s">
        <v>318</v>
      </c>
      <c r="D137" s="269"/>
      <c r="E137" s="269"/>
      <c r="F137" s="291" t="s">
        <v>296</v>
      </c>
      <c r="G137" s="269"/>
      <c r="H137" s="269" t="s">
        <v>343</v>
      </c>
      <c r="I137" s="269" t="s">
        <v>292</v>
      </c>
      <c r="J137" s="269">
        <v>255</v>
      </c>
      <c r="K137" s="313"/>
    </row>
    <row r="138" ht="15" customHeight="1">
      <c r="B138" s="311"/>
      <c r="C138" s="269" t="s">
        <v>320</v>
      </c>
      <c r="D138" s="269"/>
      <c r="E138" s="269"/>
      <c r="F138" s="291" t="s">
        <v>290</v>
      </c>
      <c r="G138" s="269"/>
      <c r="H138" s="269" t="s">
        <v>344</v>
      </c>
      <c r="I138" s="269" t="s">
        <v>322</v>
      </c>
      <c r="J138" s="269"/>
      <c r="K138" s="313"/>
    </row>
    <row r="139" ht="15" customHeight="1">
      <c r="B139" s="311"/>
      <c r="C139" s="269" t="s">
        <v>323</v>
      </c>
      <c r="D139" s="269"/>
      <c r="E139" s="269"/>
      <c r="F139" s="291" t="s">
        <v>290</v>
      </c>
      <c r="G139" s="269"/>
      <c r="H139" s="269" t="s">
        <v>345</v>
      </c>
      <c r="I139" s="269" t="s">
        <v>325</v>
      </c>
      <c r="J139" s="269"/>
      <c r="K139" s="313"/>
    </row>
    <row r="140" ht="15" customHeight="1">
      <c r="B140" s="311"/>
      <c r="C140" s="269" t="s">
        <v>326</v>
      </c>
      <c r="D140" s="269"/>
      <c r="E140" s="269"/>
      <c r="F140" s="291" t="s">
        <v>290</v>
      </c>
      <c r="G140" s="269"/>
      <c r="H140" s="269" t="s">
        <v>326</v>
      </c>
      <c r="I140" s="269" t="s">
        <v>325</v>
      </c>
      <c r="J140" s="269"/>
      <c r="K140" s="313"/>
    </row>
    <row r="141" ht="15" customHeight="1">
      <c r="B141" s="311"/>
      <c r="C141" s="269" t="s">
        <v>42</v>
      </c>
      <c r="D141" s="269"/>
      <c r="E141" s="269"/>
      <c r="F141" s="291" t="s">
        <v>290</v>
      </c>
      <c r="G141" s="269"/>
      <c r="H141" s="269" t="s">
        <v>346</v>
      </c>
      <c r="I141" s="269" t="s">
        <v>325</v>
      </c>
      <c r="J141" s="269"/>
      <c r="K141" s="313"/>
    </row>
    <row r="142" ht="15" customHeight="1">
      <c r="B142" s="311"/>
      <c r="C142" s="269" t="s">
        <v>347</v>
      </c>
      <c r="D142" s="269"/>
      <c r="E142" s="269"/>
      <c r="F142" s="291" t="s">
        <v>290</v>
      </c>
      <c r="G142" s="269"/>
      <c r="H142" s="269" t="s">
        <v>348</v>
      </c>
      <c r="I142" s="269" t="s">
        <v>325</v>
      </c>
      <c r="J142" s="269"/>
      <c r="K142" s="313"/>
    </row>
    <row r="143" ht="15" customHeight="1">
      <c r="B143" s="314"/>
      <c r="C143" s="315"/>
      <c r="D143" s="315"/>
      <c r="E143" s="315"/>
      <c r="F143" s="315"/>
      <c r="G143" s="315"/>
      <c r="H143" s="315"/>
      <c r="I143" s="315"/>
      <c r="J143" s="315"/>
      <c r="K143" s="316"/>
    </row>
    <row r="144" ht="18.75" customHeight="1">
      <c r="B144" s="266"/>
      <c r="C144" s="266"/>
      <c r="D144" s="266"/>
      <c r="E144" s="266"/>
      <c r="F144" s="303"/>
      <c r="G144" s="266"/>
      <c r="H144" s="266"/>
      <c r="I144" s="266"/>
      <c r="J144" s="266"/>
      <c r="K144" s="266"/>
    </row>
    <row r="145" ht="18.75" customHeight="1">
      <c r="B145" s="277"/>
      <c r="C145" s="277"/>
      <c r="D145" s="277"/>
      <c r="E145" s="277"/>
      <c r="F145" s="277"/>
      <c r="G145" s="277"/>
      <c r="H145" s="277"/>
      <c r="I145" s="277"/>
      <c r="J145" s="277"/>
      <c r="K145" s="277"/>
    </row>
    <row r="146" ht="7.5" customHeight="1">
      <c r="B146" s="278"/>
      <c r="C146" s="279"/>
      <c r="D146" s="279"/>
      <c r="E146" s="279"/>
      <c r="F146" s="279"/>
      <c r="G146" s="279"/>
      <c r="H146" s="279"/>
      <c r="I146" s="279"/>
      <c r="J146" s="279"/>
      <c r="K146" s="280"/>
    </row>
    <row r="147" ht="45" customHeight="1">
      <c r="B147" s="281"/>
      <c r="C147" s="282" t="s">
        <v>349</v>
      </c>
      <c r="D147" s="282"/>
      <c r="E147" s="282"/>
      <c r="F147" s="282"/>
      <c r="G147" s="282"/>
      <c r="H147" s="282"/>
      <c r="I147" s="282"/>
      <c r="J147" s="282"/>
      <c r="K147" s="283"/>
    </row>
    <row r="148" ht="17.25" customHeight="1">
      <c r="B148" s="281"/>
      <c r="C148" s="284" t="s">
        <v>284</v>
      </c>
      <c r="D148" s="284"/>
      <c r="E148" s="284"/>
      <c r="F148" s="284" t="s">
        <v>285</v>
      </c>
      <c r="G148" s="285"/>
      <c r="H148" s="284" t="s">
        <v>58</v>
      </c>
      <c r="I148" s="284" t="s">
        <v>61</v>
      </c>
      <c r="J148" s="284" t="s">
        <v>286</v>
      </c>
      <c r="K148" s="283"/>
    </row>
    <row r="149" ht="17.25" customHeight="1">
      <c r="B149" s="281"/>
      <c r="C149" s="286" t="s">
        <v>287</v>
      </c>
      <c r="D149" s="286"/>
      <c r="E149" s="286"/>
      <c r="F149" s="287" t="s">
        <v>288</v>
      </c>
      <c r="G149" s="288"/>
      <c r="H149" s="286"/>
      <c r="I149" s="286"/>
      <c r="J149" s="286" t="s">
        <v>289</v>
      </c>
      <c r="K149" s="283"/>
    </row>
    <row r="150" ht="5.25" customHeight="1">
      <c r="B150" s="292"/>
      <c r="C150" s="289"/>
      <c r="D150" s="289"/>
      <c r="E150" s="289"/>
      <c r="F150" s="289"/>
      <c r="G150" s="290"/>
      <c r="H150" s="289"/>
      <c r="I150" s="289"/>
      <c r="J150" s="289"/>
      <c r="K150" s="313"/>
    </row>
    <row r="151" ht="15" customHeight="1">
      <c r="B151" s="292"/>
      <c r="C151" s="317" t="s">
        <v>293</v>
      </c>
      <c r="D151" s="269"/>
      <c r="E151" s="269"/>
      <c r="F151" s="318" t="s">
        <v>290</v>
      </c>
      <c r="G151" s="269"/>
      <c r="H151" s="317" t="s">
        <v>330</v>
      </c>
      <c r="I151" s="317" t="s">
        <v>292</v>
      </c>
      <c r="J151" s="317">
        <v>120</v>
      </c>
      <c r="K151" s="313"/>
    </row>
    <row r="152" ht="15" customHeight="1">
      <c r="B152" s="292"/>
      <c r="C152" s="317" t="s">
        <v>339</v>
      </c>
      <c r="D152" s="269"/>
      <c r="E152" s="269"/>
      <c r="F152" s="318" t="s">
        <v>290</v>
      </c>
      <c r="G152" s="269"/>
      <c r="H152" s="317" t="s">
        <v>350</v>
      </c>
      <c r="I152" s="317" t="s">
        <v>292</v>
      </c>
      <c r="J152" s="317" t="s">
        <v>341</v>
      </c>
      <c r="K152" s="313"/>
    </row>
    <row r="153" ht="15" customHeight="1">
      <c r="B153" s="292"/>
      <c r="C153" s="317" t="s">
        <v>89</v>
      </c>
      <c r="D153" s="269"/>
      <c r="E153" s="269"/>
      <c r="F153" s="318" t="s">
        <v>290</v>
      </c>
      <c r="G153" s="269"/>
      <c r="H153" s="317" t="s">
        <v>351</v>
      </c>
      <c r="I153" s="317" t="s">
        <v>292</v>
      </c>
      <c r="J153" s="317" t="s">
        <v>341</v>
      </c>
      <c r="K153" s="313"/>
    </row>
    <row r="154" ht="15" customHeight="1">
      <c r="B154" s="292"/>
      <c r="C154" s="317" t="s">
        <v>295</v>
      </c>
      <c r="D154" s="269"/>
      <c r="E154" s="269"/>
      <c r="F154" s="318" t="s">
        <v>296</v>
      </c>
      <c r="G154" s="269"/>
      <c r="H154" s="317" t="s">
        <v>330</v>
      </c>
      <c r="I154" s="317" t="s">
        <v>292</v>
      </c>
      <c r="J154" s="317">
        <v>50</v>
      </c>
      <c r="K154" s="313"/>
    </row>
    <row r="155" ht="15" customHeight="1">
      <c r="B155" s="292"/>
      <c r="C155" s="317" t="s">
        <v>298</v>
      </c>
      <c r="D155" s="269"/>
      <c r="E155" s="269"/>
      <c r="F155" s="318" t="s">
        <v>290</v>
      </c>
      <c r="G155" s="269"/>
      <c r="H155" s="317" t="s">
        <v>330</v>
      </c>
      <c r="I155" s="317" t="s">
        <v>300</v>
      </c>
      <c r="J155" s="317"/>
      <c r="K155" s="313"/>
    </row>
    <row r="156" ht="15" customHeight="1">
      <c r="B156" s="292"/>
      <c r="C156" s="317" t="s">
        <v>309</v>
      </c>
      <c r="D156" s="269"/>
      <c r="E156" s="269"/>
      <c r="F156" s="318" t="s">
        <v>296</v>
      </c>
      <c r="G156" s="269"/>
      <c r="H156" s="317" t="s">
        <v>330</v>
      </c>
      <c r="I156" s="317" t="s">
        <v>292</v>
      </c>
      <c r="J156" s="317">
        <v>50</v>
      </c>
      <c r="K156" s="313"/>
    </row>
    <row r="157" ht="15" customHeight="1">
      <c r="B157" s="292"/>
      <c r="C157" s="317" t="s">
        <v>317</v>
      </c>
      <c r="D157" s="269"/>
      <c r="E157" s="269"/>
      <c r="F157" s="318" t="s">
        <v>296</v>
      </c>
      <c r="G157" s="269"/>
      <c r="H157" s="317" t="s">
        <v>330</v>
      </c>
      <c r="I157" s="317" t="s">
        <v>292</v>
      </c>
      <c r="J157" s="317">
        <v>50</v>
      </c>
      <c r="K157" s="313"/>
    </row>
    <row r="158" ht="15" customHeight="1">
      <c r="B158" s="292"/>
      <c r="C158" s="317" t="s">
        <v>315</v>
      </c>
      <c r="D158" s="269"/>
      <c r="E158" s="269"/>
      <c r="F158" s="318" t="s">
        <v>296</v>
      </c>
      <c r="G158" s="269"/>
      <c r="H158" s="317" t="s">
        <v>330</v>
      </c>
      <c r="I158" s="317" t="s">
        <v>292</v>
      </c>
      <c r="J158" s="317">
        <v>50</v>
      </c>
      <c r="K158" s="313"/>
    </row>
    <row r="159" ht="15" customHeight="1">
      <c r="B159" s="292"/>
      <c r="C159" s="317" t="s">
        <v>103</v>
      </c>
      <c r="D159" s="269"/>
      <c r="E159" s="269"/>
      <c r="F159" s="318" t="s">
        <v>290</v>
      </c>
      <c r="G159" s="269"/>
      <c r="H159" s="317" t="s">
        <v>352</v>
      </c>
      <c r="I159" s="317" t="s">
        <v>292</v>
      </c>
      <c r="J159" s="317" t="s">
        <v>353</v>
      </c>
      <c r="K159" s="313"/>
    </row>
    <row r="160" ht="15" customHeight="1">
      <c r="B160" s="292"/>
      <c r="C160" s="317" t="s">
        <v>354</v>
      </c>
      <c r="D160" s="269"/>
      <c r="E160" s="269"/>
      <c r="F160" s="318" t="s">
        <v>290</v>
      </c>
      <c r="G160" s="269"/>
      <c r="H160" s="317" t="s">
        <v>355</v>
      </c>
      <c r="I160" s="317" t="s">
        <v>325</v>
      </c>
      <c r="J160" s="317"/>
      <c r="K160" s="313"/>
    </row>
    <row r="161" ht="15" customHeight="1">
      <c r="B161" s="319"/>
      <c r="C161" s="301"/>
      <c r="D161" s="301"/>
      <c r="E161" s="301"/>
      <c r="F161" s="301"/>
      <c r="G161" s="301"/>
      <c r="H161" s="301"/>
      <c r="I161" s="301"/>
      <c r="J161" s="301"/>
      <c r="K161" s="320"/>
    </row>
    <row r="162" ht="18.75" customHeight="1">
      <c r="B162" s="266"/>
      <c r="C162" s="269"/>
      <c r="D162" s="269"/>
      <c r="E162" s="269"/>
      <c r="F162" s="291"/>
      <c r="G162" s="269"/>
      <c r="H162" s="269"/>
      <c r="I162" s="269"/>
      <c r="J162" s="269"/>
      <c r="K162" s="266"/>
    </row>
    <row r="163" ht="18.75" customHeight="1">
      <c r="B163" s="277"/>
      <c r="C163" s="277"/>
      <c r="D163" s="277"/>
      <c r="E163" s="277"/>
      <c r="F163" s="277"/>
      <c r="G163" s="277"/>
      <c r="H163" s="277"/>
      <c r="I163" s="277"/>
      <c r="J163" s="277"/>
      <c r="K163" s="277"/>
    </row>
    <row r="164" ht="7.5" customHeight="1">
      <c r="B164" s="256"/>
      <c r="C164" s="257"/>
      <c r="D164" s="257"/>
      <c r="E164" s="257"/>
      <c r="F164" s="257"/>
      <c r="G164" s="257"/>
      <c r="H164" s="257"/>
      <c r="I164" s="257"/>
      <c r="J164" s="257"/>
      <c r="K164" s="258"/>
    </row>
    <row r="165" ht="45" customHeight="1">
      <c r="B165" s="259"/>
      <c r="C165" s="260" t="s">
        <v>356</v>
      </c>
      <c r="D165" s="260"/>
      <c r="E165" s="260"/>
      <c r="F165" s="260"/>
      <c r="G165" s="260"/>
      <c r="H165" s="260"/>
      <c r="I165" s="260"/>
      <c r="J165" s="260"/>
      <c r="K165" s="261"/>
    </row>
    <row r="166" ht="17.25" customHeight="1">
      <c r="B166" s="259"/>
      <c r="C166" s="284" t="s">
        <v>284</v>
      </c>
      <c r="D166" s="284"/>
      <c r="E166" s="284"/>
      <c r="F166" s="284" t="s">
        <v>285</v>
      </c>
      <c r="G166" s="321"/>
      <c r="H166" s="322" t="s">
        <v>58</v>
      </c>
      <c r="I166" s="322" t="s">
        <v>61</v>
      </c>
      <c r="J166" s="284" t="s">
        <v>286</v>
      </c>
      <c r="K166" s="261"/>
    </row>
    <row r="167" ht="17.25" customHeight="1">
      <c r="B167" s="262"/>
      <c r="C167" s="286" t="s">
        <v>287</v>
      </c>
      <c r="D167" s="286"/>
      <c r="E167" s="286"/>
      <c r="F167" s="287" t="s">
        <v>288</v>
      </c>
      <c r="G167" s="323"/>
      <c r="H167" s="324"/>
      <c r="I167" s="324"/>
      <c r="J167" s="286" t="s">
        <v>289</v>
      </c>
      <c r="K167" s="264"/>
    </row>
    <row r="168" ht="5.25" customHeight="1">
      <c r="B168" s="292"/>
      <c r="C168" s="289"/>
      <c r="D168" s="289"/>
      <c r="E168" s="289"/>
      <c r="F168" s="289"/>
      <c r="G168" s="290"/>
      <c r="H168" s="289"/>
      <c r="I168" s="289"/>
      <c r="J168" s="289"/>
      <c r="K168" s="313"/>
    </row>
    <row r="169" ht="15" customHeight="1">
      <c r="B169" s="292"/>
      <c r="C169" s="269" t="s">
        <v>293</v>
      </c>
      <c r="D169" s="269"/>
      <c r="E169" s="269"/>
      <c r="F169" s="291" t="s">
        <v>290</v>
      </c>
      <c r="G169" s="269"/>
      <c r="H169" s="269" t="s">
        <v>330</v>
      </c>
      <c r="I169" s="269" t="s">
        <v>292</v>
      </c>
      <c r="J169" s="269">
        <v>120</v>
      </c>
      <c r="K169" s="313"/>
    </row>
    <row r="170" ht="15" customHeight="1">
      <c r="B170" s="292"/>
      <c r="C170" s="269" t="s">
        <v>339</v>
      </c>
      <c r="D170" s="269"/>
      <c r="E170" s="269"/>
      <c r="F170" s="291" t="s">
        <v>290</v>
      </c>
      <c r="G170" s="269"/>
      <c r="H170" s="269" t="s">
        <v>340</v>
      </c>
      <c r="I170" s="269" t="s">
        <v>292</v>
      </c>
      <c r="J170" s="269" t="s">
        <v>341</v>
      </c>
      <c r="K170" s="313"/>
    </row>
    <row r="171" ht="15" customHeight="1">
      <c r="B171" s="292"/>
      <c r="C171" s="269" t="s">
        <v>89</v>
      </c>
      <c r="D171" s="269"/>
      <c r="E171" s="269"/>
      <c r="F171" s="291" t="s">
        <v>290</v>
      </c>
      <c r="G171" s="269"/>
      <c r="H171" s="269" t="s">
        <v>357</v>
      </c>
      <c r="I171" s="269" t="s">
        <v>292</v>
      </c>
      <c r="J171" s="269" t="s">
        <v>341</v>
      </c>
      <c r="K171" s="313"/>
    </row>
    <row r="172" ht="15" customHeight="1">
      <c r="B172" s="292"/>
      <c r="C172" s="269" t="s">
        <v>295</v>
      </c>
      <c r="D172" s="269"/>
      <c r="E172" s="269"/>
      <c r="F172" s="291" t="s">
        <v>296</v>
      </c>
      <c r="G172" s="269"/>
      <c r="H172" s="269" t="s">
        <v>357</v>
      </c>
      <c r="I172" s="269" t="s">
        <v>292</v>
      </c>
      <c r="J172" s="269">
        <v>50</v>
      </c>
      <c r="K172" s="313"/>
    </row>
    <row r="173" ht="15" customHeight="1">
      <c r="B173" s="292"/>
      <c r="C173" s="269" t="s">
        <v>298</v>
      </c>
      <c r="D173" s="269"/>
      <c r="E173" s="269"/>
      <c r="F173" s="291" t="s">
        <v>290</v>
      </c>
      <c r="G173" s="269"/>
      <c r="H173" s="269" t="s">
        <v>357</v>
      </c>
      <c r="I173" s="269" t="s">
        <v>300</v>
      </c>
      <c r="J173" s="269"/>
      <c r="K173" s="313"/>
    </row>
    <row r="174" ht="15" customHeight="1">
      <c r="B174" s="292"/>
      <c r="C174" s="269" t="s">
        <v>309</v>
      </c>
      <c r="D174" s="269"/>
      <c r="E174" s="269"/>
      <c r="F174" s="291" t="s">
        <v>296</v>
      </c>
      <c r="G174" s="269"/>
      <c r="H174" s="269" t="s">
        <v>357</v>
      </c>
      <c r="I174" s="269" t="s">
        <v>292</v>
      </c>
      <c r="J174" s="269">
        <v>50</v>
      </c>
      <c r="K174" s="313"/>
    </row>
    <row r="175" ht="15" customHeight="1">
      <c r="B175" s="292"/>
      <c r="C175" s="269" t="s">
        <v>317</v>
      </c>
      <c r="D175" s="269"/>
      <c r="E175" s="269"/>
      <c r="F175" s="291" t="s">
        <v>296</v>
      </c>
      <c r="G175" s="269"/>
      <c r="H175" s="269" t="s">
        <v>357</v>
      </c>
      <c r="I175" s="269" t="s">
        <v>292</v>
      </c>
      <c r="J175" s="269">
        <v>50</v>
      </c>
      <c r="K175" s="313"/>
    </row>
    <row r="176" ht="15" customHeight="1">
      <c r="B176" s="292"/>
      <c r="C176" s="269" t="s">
        <v>315</v>
      </c>
      <c r="D176" s="269"/>
      <c r="E176" s="269"/>
      <c r="F176" s="291" t="s">
        <v>296</v>
      </c>
      <c r="G176" s="269"/>
      <c r="H176" s="269" t="s">
        <v>357</v>
      </c>
      <c r="I176" s="269" t="s">
        <v>292</v>
      </c>
      <c r="J176" s="269">
        <v>50</v>
      </c>
      <c r="K176" s="313"/>
    </row>
    <row r="177" ht="15" customHeight="1">
      <c r="B177" s="292"/>
      <c r="C177" s="269" t="s">
        <v>110</v>
      </c>
      <c r="D177" s="269"/>
      <c r="E177" s="269"/>
      <c r="F177" s="291" t="s">
        <v>290</v>
      </c>
      <c r="G177" s="269"/>
      <c r="H177" s="269" t="s">
        <v>358</v>
      </c>
      <c r="I177" s="269" t="s">
        <v>359</v>
      </c>
      <c r="J177" s="269"/>
      <c r="K177" s="313"/>
    </row>
    <row r="178" ht="15" customHeight="1">
      <c r="B178" s="292"/>
      <c r="C178" s="269" t="s">
        <v>61</v>
      </c>
      <c r="D178" s="269"/>
      <c r="E178" s="269"/>
      <c r="F178" s="291" t="s">
        <v>290</v>
      </c>
      <c r="G178" s="269"/>
      <c r="H178" s="269" t="s">
        <v>360</v>
      </c>
      <c r="I178" s="269" t="s">
        <v>361</v>
      </c>
      <c r="J178" s="269">
        <v>1</v>
      </c>
      <c r="K178" s="313"/>
    </row>
    <row r="179" ht="15" customHeight="1">
      <c r="B179" s="292"/>
      <c r="C179" s="269" t="s">
        <v>57</v>
      </c>
      <c r="D179" s="269"/>
      <c r="E179" s="269"/>
      <c r="F179" s="291" t="s">
        <v>290</v>
      </c>
      <c r="G179" s="269"/>
      <c r="H179" s="269" t="s">
        <v>362</v>
      </c>
      <c r="I179" s="269" t="s">
        <v>292</v>
      </c>
      <c r="J179" s="269">
        <v>20</v>
      </c>
      <c r="K179" s="313"/>
    </row>
    <row r="180" ht="15" customHeight="1">
      <c r="B180" s="292"/>
      <c r="C180" s="269" t="s">
        <v>58</v>
      </c>
      <c r="D180" s="269"/>
      <c r="E180" s="269"/>
      <c r="F180" s="291" t="s">
        <v>290</v>
      </c>
      <c r="G180" s="269"/>
      <c r="H180" s="269" t="s">
        <v>363</v>
      </c>
      <c r="I180" s="269" t="s">
        <v>292</v>
      </c>
      <c r="J180" s="269">
        <v>255</v>
      </c>
      <c r="K180" s="313"/>
    </row>
    <row r="181" ht="15" customHeight="1">
      <c r="B181" s="292"/>
      <c r="C181" s="269" t="s">
        <v>111</v>
      </c>
      <c r="D181" s="269"/>
      <c r="E181" s="269"/>
      <c r="F181" s="291" t="s">
        <v>290</v>
      </c>
      <c r="G181" s="269"/>
      <c r="H181" s="269" t="s">
        <v>254</v>
      </c>
      <c r="I181" s="269" t="s">
        <v>292</v>
      </c>
      <c r="J181" s="269">
        <v>10</v>
      </c>
      <c r="K181" s="313"/>
    </row>
    <row r="182" ht="15" customHeight="1">
      <c r="B182" s="292"/>
      <c r="C182" s="269" t="s">
        <v>112</v>
      </c>
      <c r="D182" s="269"/>
      <c r="E182" s="269"/>
      <c r="F182" s="291" t="s">
        <v>290</v>
      </c>
      <c r="G182" s="269"/>
      <c r="H182" s="269" t="s">
        <v>364</v>
      </c>
      <c r="I182" s="269" t="s">
        <v>325</v>
      </c>
      <c r="J182" s="269"/>
      <c r="K182" s="313"/>
    </row>
    <row r="183" ht="15" customHeight="1">
      <c r="B183" s="292"/>
      <c r="C183" s="269" t="s">
        <v>365</v>
      </c>
      <c r="D183" s="269"/>
      <c r="E183" s="269"/>
      <c r="F183" s="291" t="s">
        <v>290</v>
      </c>
      <c r="G183" s="269"/>
      <c r="H183" s="269" t="s">
        <v>366</v>
      </c>
      <c r="I183" s="269" t="s">
        <v>325</v>
      </c>
      <c r="J183" s="269"/>
      <c r="K183" s="313"/>
    </row>
    <row r="184" ht="15" customHeight="1">
      <c r="B184" s="292"/>
      <c r="C184" s="269" t="s">
        <v>354</v>
      </c>
      <c r="D184" s="269"/>
      <c r="E184" s="269"/>
      <c r="F184" s="291" t="s">
        <v>290</v>
      </c>
      <c r="G184" s="269"/>
      <c r="H184" s="269" t="s">
        <v>367</v>
      </c>
      <c r="I184" s="269" t="s">
        <v>325</v>
      </c>
      <c r="J184" s="269"/>
      <c r="K184" s="313"/>
    </row>
    <row r="185" ht="15" customHeight="1">
      <c r="B185" s="292"/>
      <c r="C185" s="269" t="s">
        <v>114</v>
      </c>
      <c r="D185" s="269"/>
      <c r="E185" s="269"/>
      <c r="F185" s="291" t="s">
        <v>296</v>
      </c>
      <c r="G185" s="269"/>
      <c r="H185" s="269" t="s">
        <v>368</v>
      </c>
      <c r="I185" s="269" t="s">
        <v>292</v>
      </c>
      <c r="J185" s="269">
        <v>50</v>
      </c>
      <c r="K185" s="313"/>
    </row>
    <row r="186" ht="15" customHeight="1">
      <c r="B186" s="292"/>
      <c r="C186" s="269" t="s">
        <v>369</v>
      </c>
      <c r="D186" s="269"/>
      <c r="E186" s="269"/>
      <c r="F186" s="291" t="s">
        <v>296</v>
      </c>
      <c r="G186" s="269"/>
      <c r="H186" s="269" t="s">
        <v>370</v>
      </c>
      <c r="I186" s="269" t="s">
        <v>371</v>
      </c>
      <c r="J186" s="269"/>
      <c r="K186" s="313"/>
    </row>
    <row r="187" ht="15" customHeight="1">
      <c r="B187" s="292"/>
      <c r="C187" s="269" t="s">
        <v>372</v>
      </c>
      <c r="D187" s="269"/>
      <c r="E187" s="269"/>
      <c r="F187" s="291" t="s">
        <v>296</v>
      </c>
      <c r="G187" s="269"/>
      <c r="H187" s="269" t="s">
        <v>373</v>
      </c>
      <c r="I187" s="269" t="s">
        <v>371</v>
      </c>
      <c r="J187" s="269"/>
      <c r="K187" s="313"/>
    </row>
    <row r="188" ht="15" customHeight="1">
      <c r="B188" s="292"/>
      <c r="C188" s="269" t="s">
        <v>374</v>
      </c>
      <c r="D188" s="269"/>
      <c r="E188" s="269"/>
      <c r="F188" s="291" t="s">
        <v>296</v>
      </c>
      <c r="G188" s="269"/>
      <c r="H188" s="269" t="s">
        <v>375</v>
      </c>
      <c r="I188" s="269" t="s">
        <v>371</v>
      </c>
      <c r="J188" s="269"/>
      <c r="K188" s="313"/>
    </row>
    <row r="189" ht="15" customHeight="1">
      <c r="B189" s="292"/>
      <c r="C189" s="325" t="s">
        <v>376</v>
      </c>
      <c r="D189" s="269"/>
      <c r="E189" s="269"/>
      <c r="F189" s="291" t="s">
        <v>296</v>
      </c>
      <c r="G189" s="269"/>
      <c r="H189" s="269" t="s">
        <v>377</v>
      </c>
      <c r="I189" s="269" t="s">
        <v>378</v>
      </c>
      <c r="J189" s="326" t="s">
        <v>379</v>
      </c>
      <c r="K189" s="313"/>
    </row>
    <row r="190" ht="15" customHeight="1">
      <c r="B190" s="292"/>
      <c r="C190" s="276" t="s">
        <v>46</v>
      </c>
      <c r="D190" s="269"/>
      <c r="E190" s="269"/>
      <c r="F190" s="291" t="s">
        <v>290</v>
      </c>
      <c r="G190" s="269"/>
      <c r="H190" s="266" t="s">
        <v>380</v>
      </c>
      <c r="I190" s="269" t="s">
        <v>381</v>
      </c>
      <c r="J190" s="269"/>
      <c r="K190" s="313"/>
    </row>
    <row r="191" ht="15" customHeight="1">
      <c r="B191" s="292"/>
      <c r="C191" s="276" t="s">
        <v>382</v>
      </c>
      <c r="D191" s="269"/>
      <c r="E191" s="269"/>
      <c r="F191" s="291" t="s">
        <v>290</v>
      </c>
      <c r="G191" s="269"/>
      <c r="H191" s="269" t="s">
        <v>383</v>
      </c>
      <c r="I191" s="269" t="s">
        <v>325</v>
      </c>
      <c r="J191" s="269"/>
      <c r="K191" s="313"/>
    </row>
    <row r="192" ht="15" customHeight="1">
      <c r="B192" s="292"/>
      <c r="C192" s="276" t="s">
        <v>384</v>
      </c>
      <c r="D192" s="269"/>
      <c r="E192" s="269"/>
      <c r="F192" s="291" t="s">
        <v>290</v>
      </c>
      <c r="G192" s="269"/>
      <c r="H192" s="269" t="s">
        <v>385</v>
      </c>
      <c r="I192" s="269" t="s">
        <v>325</v>
      </c>
      <c r="J192" s="269"/>
      <c r="K192" s="313"/>
    </row>
    <row r="193" ht="15" customHeight="1">
      <c r="B193" s="292"/>
      <c r="C193" s="276" t="s">
        <v>386</v>
      </c>
      <c r="D193" s="269"/>
      <c r="E193" s="269"/>
      <c r="F193" s="291" t="s">
        <v>296</v>
      </c>
      <c r="G193" s="269"/>
      <c r="H193" s="269" t="s">
        <v>387</v>
      </c>
      <c r="I193" s="269" t="s">
        <v>325</v>
      </c>
      <c r="J193" s="269"/>
      <c r="K193" s="313"/>
    </row>
    <row r="194" ht="15" customHeight="1">
      <c r="B194" s="319"/>
      <c r="C194" s="327"/>
      <c r="D194" s="301"/>
      <c r="E194" s="301"/>
      <c r="F194" s="301"/>
      <c r="G194" s="301"/>
      <c r="H194" s="301"/>
      <c r="I194" s="301"/>
      <c r="J194" s="301"/>
      <c r="K194" s="320"/>
    </row>
    <row r="195" ht="18.75" customHeight="1">
      <c r="B195" s="266"/>
      <c r="C195" s="269"/>
      <c r="D195" s="269"/>
      <c r="E195" s="269"/>
      <c r="F195" s="291"/>
      <c r="G195" s="269"/>
      <c r="H195" s="269"/>
      <c r="I195" s="269"/>
      <c r="J195" s="269"/>
      <c r="K195" s="266"/>
    </row>
    <row r="196" ht="18.75" customHeight="1">
      <c r="B196" s="266"/>
      <c r="C196" s="269"/>
      <c r="D196" s="269"/>
      <c r="E196" s="269"/>
      <c r="F196" s="291"/>
      <c r="G196" s="269"/>
      <c r="H196" s="269"/>
      <c r="I196" s="269"/>
      <c r="J196" s="269"/>
      <c r="K196" s="266"/>
    </row>
    <row r="197" ht="18.75" customHeight="1">
      <c r="B197" s="277"/>
      <c r="C197" s="277"/>
      <c r="D197" s="277"/>
      <c r="E197" s="277"/>
      <c r="F197" s="277"/>
      <c r="G197" s="277"/>
      <c r="H197" s="277"/>
      <c r="I197" s="277"/>
      <c r="J197" s="277"/>
      <c r="K197" s="277"/>
    </row>
    <row r="198" ht="13.5">
      <c r="B198" s="256"/>
      <c r="C198" s="257"/>
      <c r="D198" s="257"/>
      <c r="E198" s="257"/>
      <c r="F198" s="257"/>
      <c r="G198" s="257"/>
      <c r="H198" s="257"/>
      <c r="I198" s="257"/>
      <c r="J198" s="257"/>
      <c r="K198" s="258"/>
    </row>
    <row r="199" ht="21">
      <c r="B199" s="259"/>
      <c r="C199" s="260" t="s">
        <v>388</v>
      </c>
      <c r="D199" s="260"/>
      <c r="E199" s="260"/>
      <c r="F199" s="260"/>
      <c r="G199" s="260"/>
      <c r="H199" s="260"/>
      <c r="I199" s="260"/>
      <c r="J199" s="260"/>
      <c r="K199" s="261"/>
    </row>
    <row r="200" ht="25.5" customHeight="1">
      <c r="B200" s="259"/>
      <c r="C200" s="328" t="s">
        <v>389</v>
      </c>
      <c r="D200" s="328"/>
      <c r="E200" s="328"/>
      <c r="F200" s="328" t="s">
        <v>390</v>
      </c>
      <c r="G200" s="329"/>
      <c r="H200" s="328" t="s">
        <v>391</v>
      </c>
      <c r="I200" s="328"/>
      <c r="J200" s="328"/>
      <c r="K200" s="261"/>
    </row>
    <row r="201" ht="5.25" customHeight="1">
      <c r="B201" s="292"/>
      <c r="C201" s="289"/>
      <c r="D201" s="289"/>
      <c r="E201" s="289"/>
      <c r="F201" s="289"/>
      <c r="G201" s="269"/>
      <c r="H201" s="289"/>
      <c r="I201" s="289"/>
      <c r="J201" s="289"/>
      <c r="K201" s="313"/>
    </row>
    <row r="202" ht="15" customHeight="1">
      <c r="B202" s="292"/>
      <c r="C202" s="269" t="s">
        <v>381</v>
      </c>
      <c r="D202" s="269"/>
      <c r="E202" s="269"/>
      <c r="F202" s="291" t="s">
        <v>47</v>
      </c>
      <c r="G202" s="269"/>
      <c r="H202" s="269" t="s">
        <v>392</v>
      </c>
      <c r="I202" s="269"/>
      <c r="J202" s="269"/>
      <c r="K202" s="313"/>
    </row>
    <row r="203" ht="15" customHeight="1">
      <c r="B203" s="292"/>
      <c r="C203" s="298"/>
      <c r="D203" s="269"/>
      <c r="E203" s="269"/>
      <c r="F203" s="291" t="s">
        <v>48</v>
      </c>
      <c r="G203" s="269"/>
      <c r="H203" s="269" t="s">
        <v>393</v>
      </c>
      <c r="I203" s="269"/>
      <c r="J203" s="269"/>
      <c r="K203" s="313"/>
    </row>
    <row r="204" ht="15" customHeight="1">
      <c r="B204" s="292"/>
      <c r="C204" s="298"/>
      <c r="D204" s="269"/>
      <c r="E204" s="269"/>
      <c r="F204" s="291" t="s">
        <v>51</v>
      </c>
      <c r="G204" s="269"/>
      <c r="H204" s="269" t="s">
        <v>394</v>
      </c>
      <c r="I204" s="269"/>
      <c r="J204" s="269"/>
      <c r="K204" s="313"/>
    </row>
    <row r="205" ht="15" customHeight="1">
      <c r="B205" s="292"/>
      <c r="C205" s="269"/>
      <c r="D205" s="269"/>
      <c r="E205" s="269"/>
      <c r="F205" s="291" t="s">
        <v>49</v>
      </c>
      <c r="G205" s="269"/>
      <c r="H205" s="269" t="s">
        <v>395</v>
      </c>
      <c r="I205" s="269"/>
      <c r="J205" s="269"/>
      <c r="K205" s="313"/>
    </row>
    <row r="206" ht="15" customHeight="1">
      <c r="B206" s="292"/>
      <c r="C206" s="269"/>
      <c r="D206" s="269"/>
      <c r="E206" s="269"/>
      <c r="F206" s="291" t="s">
        <v>50</v>
      </c>
      <c r="G206" s="269"/>
      <c r="H206" s="269" t="s">
        <v>396</v>
      </c>
      <c r="I206" s="269"/>
      <c r="J206" s="269"/>
      <c r="K206" s="313"/>
    </row>
    <row r="207" ht="15" customHeight="1">
      <c r="B207" s="292"/>
      <c r="C207" s="269"/>
      <c r="D207" s="269"/>
      <c r="E207" s="269"/>
      <c r="F207" s="291"/>
      <c r="G207" s="269"/>
      <c r="H207" s="269"/>
      <c r="I207" s="269"/>
      <c r="J207" s="269"/>
      <c r="K207" s="313"/>
    </row>
    <row r="208" ht="15" customHeight="1">
      <c r="B208" s="292"/>
      <c r="C208" s="269" t="s">
        <v>337</v>
      </c>
      <c r="D208" s="269"/>
      <c r="E208" s="269"/>
      <c r="F208" s="291" t="s">
        <v>82</v>
      </c>
      <c r="G208" s="269"/>
      <c r="H208" s="269" t="s">
        <v>397</v>
      </c>
      <c r="I208" s="269"/>
      <c r="J208" s="269"/>
      <c r="K208" s="313"/>
    </row>
    <row r="209" ht="15" customHeight="1">
      <c r="B209" s="292"/>
      <c r="C209" s="298"/>
      <c r="D209" s="269"/>
      <c r="E209" s="269"/>
      <c r="F209" s="291" t="s">
        <v>235</v>
      </c>
      <c r="G209" s="269"/>
      <c r="H209" s="269" t="s">
        <v>236</v>
      </c>
      <c r="I209" s="269"/>
      <c r="J209" s="269"/>
      <c r="K209" s="313"/>
    </row>
    <row r="210" ht="15" customHeight="1">
      <c r="B210" s="292"/>
      <c r="C210" s="269"/>
      <c r="D210" s="269"/>
      <c r="E210" s="269"/>
      <c r="F210" s="291" t="s">
        <v>233</v>
      </c>
      <c r="G210" s="269"/>
      <c r="H210" s="269" t="s">
        <v>398</v>
      </c>
      <c r="I210" s="269"/>
      <c r="J210" s="269"/>
      <c r="K210" s="313"/>
    </row>
    <row r="211" ht="15" customHeight="1">
      <c r="B211" s="330"/>
      <c r="C211" s="298"/>
      <c r="D211" s="298"/>
      <c r="E211" s="298"/>
      <c r="F211" s="291" t="s">
        <v>237</v>
      </c>
      <c r="G211" s="276"/>
      <c r="H211" s="317" t="s">
        <v>238</v>
      </c>
      <c r="I211" s="317"/>
      <c r="J211" s="317"/>
      <c r="K211" s="331"/>
    </row>
    <row r="212" ht="15" customHeight="1">
      <c r="B212" s="330"/>
      <c r="C212" s="298"/>
      <c r="D212" s="298"/>
      <c r="E212" s="298"/>
      <c r="F212" s="291" t="s">
        <v>209</v>
      </c>
      <c r="G212" s="276"/>
      <c r="H212" s="317" t="s">
        <v>399</v>
      </c>
      <c r="I212" s="317"/>
      <c r="J212" s="317"/>
      <c r="K212" s="331"/>
    </row>
    <row r="213" ht="15" customHeight="1">
      <c r="B213" s="330"/>
      <c r="C213" s="298"/>
      <c r="D213" s="298"/>
      <c r="E213" s="298"/>
      <c r="F213" s="332"/>
      <c r="G213" s="276"/>
      <c r="H213" s="333"/>
      <c r="I213" s="333"/>
      <c r="J213" s="333"/>
      <c r="K213" s="331"/>
    </row>
    <row r="214" ht="15" customHeight="1">
      <c r="B214" s="330"/>
      <c r="C214" s="269" t="s">
        <v>361</v>
      </c>
      <c r="D214" s="298"/>
      <c r="E214" s="298"/>
      <c r="F214" s="291">
        <v>1</v>
      </c>
      <c r="G214" s="276"/>
      <c r="H214" s="317" t="s">
        <v>400</v>
      </c>
      <c r="I214" s="317"/>
      <c r="J214" s="317"/>
      <c r="K214" s="331"/>
    </row>
    <row r="215" ht="15" customHeight="1">
      <c r="B215" s="330"/>
      <c r="C215" s="298"/>
      <c r="D215" s="298"/>
      <c r="E215" s="298"/>
      <c r="F215" s="291">
        <v>2</v>
      </c>
      <c r="G215" s="276"/>
      <c r="H215" s="317" t="s">
        <v>401</v>
      </c>
      <c r="I215" s="317"/>
      <c r="J215" s="317"/>
      <c r="K215" s="331"/>
    </row>
    <row r="216" ht="15" customHeight="1">
      <c r="B216" s="330"/>
      <c r="C216" s="298"/>
      <c r="D216" s="298"/>
      <c r="E216" s="298"/>
      <c r="F216" s="291">
        <v>3</v>
      </c>
      <c r="G216" s="276"/>
      <c r="H216" s="317" t="s">
        <v>402</v>
      </c>
      <c r="I216" s="317"/>
      <c r="J216" s="317"/>
      <c r="K216" s="331"/>
    </row>
    <row r="217" ht="15" customHeight="1">
      <c r="B217" s="330"/>
      <c r="C217" s="298"/>
      <c r="D217" s="298"/>
      <c r="E217" s="298"/>
      <c r="F217" s="291">
        <v>4</v>
      </c>
      <c r="G217" s="276"/>
      <c r="H217" s="317" t="s">
        <v>403</v>
      </c>
      <c r="I217" s="317"/>
      <c r="J217" s="317"/>
      <c r="K217" s="331"/>
    </row>
    <row r="218" ht="12.75" customHeight="1">
      <c r="B218" s="334"/>
      <c r="C218" s="335"/>
      <c r="D218" s="335"/>
      <c r="E218" s="335"/>
      <c r="F218" s="335"/>
      <c r="G218" s="335"/>
      <c r="H218" s="335"/>
      <c r="I218" s="335"/>
      <c r="J218" s="335"/>
      <c r="K218" s="336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Brabenec Libor</dc:creator>
  <cp:lastModifiedBy>Brabenec Libor</cp:lastModifiedBy>
  <dcterms:created xsi:type="dcterms:W3CDTF">2019-04-26T07:31:03Z</dcterms:created>
  <dcterms:modified xsi:type="dcterms:W3CDTF">2019-04-26T07:31:06Z</dcterms:modified>
</cp:coreProperties>
</file>